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ILERrna06.crpc.fr\PLACIDO_NA_DirAgriculture$\Operationnel\10_MAEC\2023-2027\1-MAECforfaitaires\14-AutonomieProteique\AAP\"/>
    </mc:Choice>
  </mc:AlternateContent>
  <xr:revisionPtr revIDLastSave="0" documentId="13_ncr:1_{870CDD23-0F8D-45B4-8B2B-A1F49C27E5EF}" xr6:coauthVersionLast="47" xr6:coauthVersionMax="47" xr10:uidLastSave="{00000000-0000-0000-0000-000000000000}"/>
  <bookViews>
    <workbookView xWindow="-1560" yWindow="-16320" windowWidth="29040" windowHeight="15720" tabRatio="766" xr2:uid="{00000000-000D-0000-FFFF-FFFF00000000}"/>
  </bookViews>
  <sheets>
    <sheet name="Attestations sur l'honneur" sheetId="15" r:id="rId1"/>
    <sheet name="Récapitulatif" sheetId="12" r:id="rId2"/>
    <sheet name="Bloc 1 -Sim-Suiv" sheetId="2" r:id="rId3"/>
    <sheet name="Bloc 2a Simulation" sheetId="13" r:id="rId4"/>
    <sheet name="Bloc 2a Suivi" sheetId="6" r:id="rId5"/>
    <sheet name="Bloc 2b Sim-Suiv" sheetId="9" r:id="rId6"/>
    <sheet name="Bloc 3 Simulation" sheetId="7" r:id="rId7"/>
    <sheet name="Bloc 3 Suivi" sheetId="14" r:id="rId8"/>
    <sheet name="Bloc 4a - Aliments Simples" sheetId="5" r:id="rId9"/>
    <sheet name="Bloc 4b - Aliments Composés" sheetId="11" r:id="rId10"/>
    <sheet name="Listes" sheetId="10" state="hidden" r:id="rId11"/>
  </sheets>
  <definedNames>
    <definedName name="_xlnm.Print_Area" localSheetId="2">'Bloc 1 -Sim-Suiv'!$A$1:$I$67</definedName>
    <definedName name="_xlnm.Print_Area" localSheetId="8">'Bloc 4a - Aliments Simples'!$A$1:$H$24</definedName>
    <definedName name="_xlnm.Print_Area" localSheetId="9">'Bloc 4b - Aliments Composés'!$A$1:$I$23</definedName>
    <definedName name="_xlnm.Print_Area" localSheetId="1">Récapitulatif!$A$4:$H$52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2" l="1"/>
  <c r="G64" i="2"/>
  <c r="E64" i="2"/>
  <c r="C64" i="2"/>
  <c r="B64" i="2"/>
  <c r="E29" i="2"/>
  <c r="F29" i="2"/>
  <c r="G29" i="2"/>
  <c r="H29" i="2"/>
  <c r="D29" i="2"/>
  <c r="B29" i="2"/>
  <c r="H23" i="11"/>
  <c r="G23" i="11"/>
  <c r="F23" i="11"/>
  <c r="H24" i="11" s="1"/>
  <c r="D41" i="12" s="1"/>
  <c r="C23" i="11"/>
  <c r="B23" i="11"/>
  <c r="I10" i="11"/>
  <c r="H10" i="11"/>
  <c r="G10" i="11"/>
  <c r="I11" i="11" s="1"/>
  <c r="F10" i="11"/>
  <c r="E10" i="11"/>
  <c r="D11" i="6" l="1"/>
  <c r="C41" i="12"/>
  <c r="F24" i="5"/>
  <c r="G24" i="5"/>
  <c r="C40" i="12" s="1"/>
  <c r="E24" i="5"/>
  <c r="G25" i="5" s="1"/>
  <c r="D40" i="12" s="1"/>
  <c r="C24" i="5"/>
  <c r="B24" i="5"/>
  <c r="B10" i="11"/>
  <c r="B10" i="5"/>
  <c r="E10" i="5"/>
  <c r="F10" i="5"/>
  <c r="G10" i="5"/>
  <c r="H10" i="5"/>
  <c r="D10" i="5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37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01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37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73" i="6"/>
  <c r="G26" i="9"/>
  <c r="C37" i="12" s="1"/>
  <c r="F26" i="9"/>
  <c r="E26" i="9"/>
  <c r="D26" i="9"/>
  <c r="C26" i="9"/>
  <c r="D10" i="9"/>
  <c r="E10" i="9"/>
  <c r="G12" i="9" s="1"/>
  <c r="F10" i="9"/>
  <c r="G10" i="9"/>
  <c r="C10" i="9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01" i="13"/>
  <c r="J74" i="13"/>
  <c r="J128" i="13" s="1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73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152" i="13"/>
  <c r="J153" i="13"/>
  <c r="J154" i="13"/>
  <c r="J155" i="13"/>
  <c r="J156" i="13"/>
  <c r="J157" i="13"/>
  <c r="J158" i="13"/>
  <c r="J159" i="13"/>
  <c r="J160" i="13"/>
  <c r="J161" i="13"/>
  <c r="J162" i="13"/>
  <c r="J163" i="13"/>
  <c r="J164" i="13"/>
  <c r="J165" i="13"/>
  <c r="J166" i="13"/>
  <c r="J167" i="13"/>
  <c r="J168" i="13"/>
  <c r="J169" i="13"/>
  <c r="J170" i="13"/>
  <c r="J171" i="13"/>
  <c r="J172" i="13"/>
  <c r="J173" i="13"/>
  <c r="J174" i="13"/>
  <c r="J175" i="13"/>
  <c r="J176" i="13"/>
  <c r="J177" i="13"/>
  <c r="J178" i="13"/>
  <c r="J179" i="13"/>
  <c r="J180" i="13"/>
  <c r="J181" i="13"/>
  <c r="J182" i="13"/>
  <c r="J183" i="13"/>
  <c r="J184" i="13"/>
  <c r="J185" i="13"/>
  <c r="J186" i="13"/>
  <c r="J187" i="13"/>
  <c r="J188" i="13"/>
  <c r="J189" i="13"/>
  <c r="J190" i="13"/>
  <c r="J191" i="13"/>
  <c r="J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37" i="13"/>
  <c r="F262" i="14"/>
  <c r="F261" i="14"/>
  <c r="F260" i="14"/>
  <c r="F259" i="14"/>
  <c r="F258" i="14"/>
  <c r="F257" i="14"/>
  <c r="J236" i="14" s="1"/>
  <c r="F256" i="14"/>
  <c r="F255" i="14"/>
  <c r="J235" i="14" s="1"/>
  <c r="G251" i="14"/>
  <c r="G250" i="14"/>
  <c r="G249" i="14"/>
  <c r="G247" i="14"/>
  <c r="G246" i="14"/>
  <c r="G245" i="14"/>
  <c r="G243" i="14"/>
  <c r="G242" i="14"/>
  <c r="G241" i="14"/>
  <c r="G240" i="14"/>
  <c r="G239" i="14"/>
  <c r="G238" i="14"/>
  <c r="G236" i="14"/>
  <c r="G235" i="14"/>
  <c r="G234" i="14"/>
  <c r="J227" i="14" s="1"/>
  <c r="G232" i="14"/>
  <c r="G231" i="14"/>
  <c r="G230" i="14"/>
  <c r="G229" i="14"/>
  <c r="G228" i="14"/>
  <c r="G227" i="14"/>
  <c r="G226" i="14"/>
  <c r="F220" i="14"/>
  <c r="F219" i="14"/>
  <c r="F218" i="14"/>
  <c r="F217" i="14"/>
  <c r="F216" i="14"/>
  <c r="F215" i="14"/>
  <c r="F214" i="14"/>
  <c r="F213" i="14"/>
  <c r="J193" i="14" s="1"/>
  <c r="G209" i="14"/>
  <c r="G208" i="14"/>
  <c r="G207" i="14"/>
  <c r="G205" i="14"/>
  <c r="G204" i="14"/>
  <c r="G203" i="14"/>
  <c r="G201" i="14"/>
  <c r="G200" i="14"/>
  <c r="G199" i="14"/>
  <c r="G198" i="14"/>
  <c r="G197" i="14"/>
  <c r="G196" i="14"/>
  <c r="G194" i="14"/>
  <c r="G193" i="14"/>
  <c r="G192" i="14"/>
  <c r="G190" i="14"/>
  <c r="G189" i="14"/>
  <c r="G188" i="14"/>
  <c r="G187" i="14"/>
  <c r="G186" i="14"/>
  <c r="G185" i="14"/>
  <c r="G184" i="14"/>
  <c r="F178" i="14"/>
  <c r="F177" i="14"/>
  <c r="F176" i="14"/>
  <c r="F175" i="14"/>
  <c r="F174" i="14"/>
  <c r="F173" i="14"/>
  <c r="F172" i="14"/>
  <c r="F171" i="14"/>
  <c r="J151" i="14" s="1"/>
  <c r="G167" i="14"/>
  <c r="G166" i="14"/>
  <c r="G165" i="14"/>
  <c r="J146" i="14" s="1"/>
  <c r="G163" i="14"/>
  <c r="G162" i="14"/>
  <c r="G161" i="14"/>
  <c r="J145" i="14" s="1"/>
  <c r="G159" i="14"/>
  <c r="G158" i="14"/>
  <c r="G157" i="14"/>
  <c r="G156" i="14"/>
  <c r="G155" i="14"/>
  <c r="G154" i="14"/>
  <c r="G152" i="14"/>
  <c r="G151" i="14"/>
  <c r="G150" i="14"/>
  <c r="G148" i="14"/>
  <c r="G147" i="14"/>
  <c r="G146" i="14"/>
  <c r="G145" i="14"/>
  <c r="G144" i="14"/>
  <c r="G143" i="14"/>
  <c r="G142" i="14"/>
  <c r="F136" i="14"/>
  <c r="F135" i="14"/>
  <c r="J112" i="14" s="1"/>
  <c r="F134" i="14"/>
  <c r="F133" i="14"/>
  <c r="J111" i="14" s="1"/>
  <c r="F132" i="14"/>
  <c r="F131" i="14"/>
  <c r="F130" i="14"/>
  <c r="F129" i="14"/>
  <c r="J109" i="14" s="1"/>
  <c r="G125" i="14"/>
  <c r="G124" i="14"/>
  <c r="G123" i="14"/>
  <c r="G121" i="14"/>
  <c r="G120" i="14"/>
  <c r="G119" i="14"/>
  <c r="G117" i="14"/>
  <c r="G116" i="14"/>
  <c r="G115" i="14"/>
  <c r="G114" i="14"/>
  <c r="G113" i="14"/>
  <c r="G112" i="14"/>
  <c r="G110" i="14"/>
  <c r="G109" i="14"/>
  <c r="G108" i="14"/>
  <c r="G106" i="14"/>
  <c r="G105" i="14"/>
  <c r="G104" i="14"/>
  <c r="G103" i="14"/>
  <c r="G102" i="14"/>
  <c r="G101" i="14"/>
  <c r="G100" i="14"/>
  <c r="F94" i="14"/>
  <c r="F93" i="14"/>
  <c r="F92" i="14"/>
  <c r="F91" i="14"/>
  <c r="F90" i="14"/>
  <c r="F89" i="14"/>
  <c r="F88" i="14"/>
  <c r="F87" i="14"/>
  <c r="G83" i="14"/>
  <c r="G82" i="14"/>
  <c r="G81" i="14"/>
  <c r="G79" i="14"/>
  <c r="G78" i="14"/>
  <c r="G77" i="14"/>
  <c r="G75" i="14"/>
  <c r="G74" i="14"/>
  <c r="G73" i="14"/>
  <c r="G72" i="14"/>
  <c r="G71" i="14"/>
  <c r="G70" i="14"/>
  <c r="G68" i="14"/>
  <c r="G67" i="14"/>
  <c r="G66" i="14"/>
  <c r="G64" i="14"/>
  <c r="G63" i="14"/>
  <c r="G62" i="14"/>
  <c r="G61" i="14"/>
  <c r="G60" i="14"/>
  <c r="G59" i="14"/>
  <c r="G58" i="14"/>
  <c r="F45" i="14"/>
  <c r="F44" i="14"/>
  <c r="F43" i="14"/>
  <c r="F42" i="14"/>
  <c r="J20" i="14" s="1"/>
  <c r="F41" i="14"/>
  <c r="F40" i="14"/>
  <c r="J19" i="14" s="1"/>
  <c r="F39" i="14"/>
  <c r="F38" i="14"/>
  <c r="J18" i="14" s="1"/>
  <c r="Q18" i="14" s="1"/>
  <c r="G34" i="14"/>
  <c r="G33" i="14"/>
  <c r="G32" i="14"/>
  <c r="G30" i="14"/>
  <c r="G29" i="14"/>
  <c r="G28" i="14"/>
  <c r="G26" i="14"/>
  <c r="G25" i="14"/>
  <c r="G24" i="14"/>
  <c r="G23" i="14"/>
  <c r="G22" i="14"/>
  <c r="G21" i="14"/>
  <c r="G19" i="14"/>
  <c r="G18" i="14"/>
  <c r="G17" i="14"/>
  <c r="J10" i="14" s="1"/>
  <c r="G15" i="14"/>
  <c r="G14" i="14"/>
  <c r="G13" i="14"/>
  <c r="G12" i="14"/>
  <c r="G11" i="14"/>
  <c r="G10" i="14"/>
  <c r="N15" i="14"/>
  <c r="G9" i="14"/>
  <c r="D26" i="12"/>
  <c r="C256" i="13"/>
  <c r="I192" i="13"/>
  <c r="C192" i="13"/>
  <c r="I128" i="13"/>
  <c r="C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128" i="13" s="1"/>
  <c r="C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L8" i="13"/>
  <c r="K8" i="13"/>
  <c r="J8" i="13"/>
  <c r="I8" i="13"/>
  <c r="H8" i="13"/>
  <c r="D8" i="13"/>
  <c r="D7" i="13"/>
  <c r="D62" i="13" s="1"/>
  <c r="D64" i="13" s="1"/>
  <c r="J13" i="13" s="1"/>
  <c r="L8" i="6"/>
  <c r="K8" i="6"/>
  <c r="J8" i="6"/>
  <c r="I8" i="6"/>
  <c r="H8" i="6"/>
  <c r="F263" i="7"/>
  <c r="F262" i="7"/>
  <c r="J239" i="7" s="1"/>
  <c r="O21" i="7" s="1"/>
  <c r="F261" i="7"/>
  <c r="F260" i="7"/>
  <c r="J238" i="7" s="1"/>
  <c r="O20" i="7" s="1"/>
  <c r="F259" i="7"/>
  <c r="F258" i="7"/>
  <c r="J237" i="7" s="1"/>
  <c r="O19" i="7" s="1"/>
  <c r="F257" i="7"/>
  <c r="F256" i="7"/>
  <c r="J236" i="7" s="1"/>
  <c r="O18" i="7" s="1"/>
  <c r="G252" i="7"/>
  <c r="G251" i="7"/>
  <c r="G250" i="7"/>
  <c r="G248" i="7"/>
  <c r="G247" i="7"/>
  <c r="G246" i="7"/>
  <c r="G244" i="7"/>
  <c r="G243" i="7"/>
  <c r="G242" i="7"/>
  <c r="G241" i="7"/>
  <c r="G240" i="7"/>
  <c r="G239" i="7"/>
  <c r="G237" i="7"/>
  <c r="G236" i="7"/>
  <c r="G235" i="7"/>
  <c r="G233" i="7"/>
  <c r="G232" i="7"/>
  <c r="G231" i="7"/>
  <c r="G230" i="7"/>
  <c r="G229" i="7"/>
  <c r="G228" i="7"/>
  <c r="G227" i="7"/>
  <c r="F221" i="7"/>
  <c r="F220" i="7"/>
  <c r="F219" i="7"/>
  <c r="F218" i="7"/>
  <c r="F217" i="7"/>
  <c r="F216" i="7"/>
  <c r="F215" i="7"/>
  <c r="F214" i="7"/>
  <c r="J194" i="7" s="1"/>
  <c r="N18" i="7" s="1"/>
  <c r="G210" i="7"/>
  <c r="G209" i="7"/>
  <c r="G208" i="7"/>
  <c r="G206" i="7"/>
  <c r="G205" i="7"/>
  <c r="G204" i="7"/>
  <c r="J188" i="7" s="1"/>
  <c r="N12" i="7" s="1"/>
  <c r="G202" i="7"/>
  <c r="G201" i="7"/>
  <c r="G200" i="7"/>
  <c r="G199" i="7"/>
  <c r="G198" i="7"/>
  <c r="G197" i="7"/>
  <c r="G195" i="7"/>
  <c r="G194" i="7"/>
  <c r="G193" i="7"/>
  <c r="G191" i="7"/>
  <c r="G190" i="7"/>
  <c r="G189" i="7"/>
  <c r="G188" i="7"/>
  <c r="G187" i="7"/>
  <c r="G186" i="7"/>
  <c r="G185" i="7"/>
  <c r="F179" i="7"/>
  <c r="F178" i="7"/>
  <c r="J155" i="7" s="1"/>
  <c r="M21" i="7" s="1"/>
  <c r="F177" i="7"/>
  <c r="F176" i="7"/>
  <c r="J154" i="7" s="1"/>
  <c r="M20" i="7" s="1"/>
  <c r="F175" i="7"/>
  <c r="F174" i="7"/>
  <c r="J153" i="7" s="1"/>
  <c r="M19" i="7" s="1"/>
  <c r="F173" i="7"/>
  <c r="F172" i="7"/>
  <c r="J152" i="7" s="1"/>
  <c r="M18" i="7" s="1"/>
  <c r="G168" i="7"/>
  <c r="G167" i="7"/>
  <c r="G166" i="7"/>
  <c r="G164" i="7"/>
  <c r="G163" i="7"/>
  <c r="G162" i="7"/>
  <c r="G160" i="7"/>
  <c r="G159" i="7"/>
  <c r="G158" i="7"/>
  <c r="G157" i="7"/>
  <c r="G156" i="7"/>
  <c r="G155" i="7"/>
  <c r="G153" i="7"/>
  <c r="G152" i="7"/>
  <c r="G151" i="7"/>
  <c r="G149" i="7"/>
  <c r="G148" i="7"/>
  <c r="G147" i="7"/>
  <c r="G146" i="7"/>
  <c r="G145" i="7"/>
  <c r="G144" i="7"/>
  <c r="G143" i="7"/>
  <c r="J80" i="14" l="1"/>
  <c r="J184" i="14"/>
  <c r="J190" i="14" s="1"/>
  <c r="J68" i="14"/>
  <c r="J62" i="14"/>
  <c r="J143" i="14"/>
  <c r="J187" i="14"/>
  <c r="J237" i="14"/>
  <c r="J195" i="14"/>
  <c r="J21" i="14"/>
  <c r="Q21" i="14" s="1"/>
  <c r="J67" i="14"/>
  <c r="J103" i="14"/>
  <c r="J153" i="14"/>
  <c r="J230" i="14"/>
  <c r="J229" i="7"/>
  <c r="O11" i="7" s="1"/>
  <c r="J144" i="7"/>
  <c r="M10" i="7" s="1"/>
  <c r="J146" i="7"/>
  <c r="M12" i="7" s="1"/>
  <c r="J186" i="7"/>
  <c r="N10" i="7" s="1"/>
  <c r="G28" i="9"/>
  <c r="D37" i="12" s="1"/>
  <c r="H11" i="5"/>
  <c r="E27" i="5"/>
  <c r="F27" i="5"/>
  <c r="J11" i="14"/>
  <c r="J154" i="14"/>
  <c r="J188" i="14"/>
  <c r="J79" i="14"/>
  <c r="J81" i="14" s="1"/>
  <c r="J83" i="14" s="1"/>
  <c r="J69" i="14"/>
  <c r="J12" i="14"/>
  <c r="Q12" i="14" s="1"/>
  <c r="J70" i="14"/>
  <c r="J104" i="14"/>
  <c r="J194" i="14"/>
  <c r="J229" i="14"/>
  <c r="J60" i="14"/>
  <c r="J63" i="14" s="1"/>
  <c r="J100" i="14"/>
  <c r="J106" i="14" s="1"/>
  <c r="J110" i="14"/>
  <c r="J113" i="14" s="1"/>
  <c r="J196" i="14"/>
  <c r="J13" i="14"/>
  <c r="J14" i="14" s="1"/>
  <c r="J238" i="14"/>
  <c r="J61" i="14"/>
  <c r="K15" i="14" s="1"/>
  <c r="J101" i="14"/>
  <c r="J228" i="14"/>
  <c r="J231" i="14" s="1"/>
  <c r="J58" i="14"/>
  <c r="J64" i="14" s="1"/>
  <c r="J247" i="14"/>
  <c r="J164" i="14"/>
  <c r="J59" i="14"/>
  <c r="J186" i="14"/>
  <c r="J226" i="14"/>
  <c r="B48" i="14"/>
  <c r="J206" i="14"/>
  <c r="J152" i="14"/>
  <c r="J155" i="14" s="1"/>
  <c r="D256" i="13"/>
  <c r="D258" i="13" s="1"/>
  <c r="J192" i="13"/>
  <c r="K7" i="13" s="1"/>
  <c r="K9" i="13" s="1"/>
  <c r="G26" i="12" s="1"/>
  <c r="D192" i="13"/>
  <c r="D194" i="13" s="1"/>
  <c r="J195" i="7"/>
  <c r="N19" i="7" s="1"/>
  <c r="J230" i="7"/>
  <c r="O12" i="7" s="1"/>
  <c r="J196" i="7"/>
  <c r="N20" i="7" s="1"/>
  <c r="J231" i="7"/>
  <c r="O13" i="7" s="1"/>
  <c r="J102" i="14"/>
  <c r="J121" i="14"/>
  <c r="J9" i="14"/>
  <c r="J15" i="14" s="1"/>
  <c r="J248" i="14"/>
  <c r="Q10" i="14"/>
  <c r="O14" i="14"/>
  <c r="Q11" i="14"/>
  <c r="K14" i="14"/>
  <c r="L15" i="14"/>
  <c r="N14" i="14"/>
  <c r="B47" i="14"/>
  <c r="J122" i="14"/>
  <c r="J163" i="14"/>
  <c r="J144" i="14"/>
  <c r="J71" i="14"/>
  <c r="Q19" i="14"/>
  <c r="J142" i="14"/>
  <c r="J205" i="14"/>
  <c r="J185" i="14"/>
  <c r="Q20" i="14"/>
  <c r="I13" i="13"/>
  <c r="H7" i="13"/>
  <c r="H9" i="13" s="1"/>
  <c r="D130" i="13"/>
  <c r="J7" i="13"/>
  <c r="J9" i="13" s="1"/>
  <c r="J130" i="13"/>
  <c r="I7" i="13"/>
  <c r="I9" i="13" s="1"/>
  <c r="E26" i="12" s="1"/>
  <c r="J189" i="7"/>
  <c r="N13" i="7" s="1"/>
  <c r="J207" i="7"/>
  <c r="J164" i="7"/>
  <c r="J197" i="7"/>
  <c r="N21" i="7" s="1"/>
  <c r="J187" i="7"/>
  <c r="N11" i="7" s="1"/>
  <c r="J240" i="7"/>
  <c r="J147" i="7"/>
  <c r="M13" i="7" s="1"/>
  <c r="J249" i="7"/>
  <c r="J185" i="7"/>
  <c r="J248" i="7"/>
  <c r="J250" i="7" s="1"/>
  <c r="J252" i="7" s="1"/>
  <c r="J145" i="7"/>
  <c r="M11" i="7" s="1"/>
  <c r="J165" i="7"/>
  <c r="J206" i="7"/>
  <c r="J228" i="7"/>
  <c r="J227" i="7"/>
  <c r="J156" i="7"/>
  <c r="J143" i="7"/>
  <c r="F137" i="7"/>
  <c r="F136" i="7"/>
  <c r="F135" i="7"/>
  <c r="F134" i="7"/>
  <c r="J112" i="7" s="1"/>
  <c r="L20" i="7" s="1"/>
  <c r="F133" i="7"/>
  <c r="F132" i="7"/>
  <c r="F131" i="7"/>
  <c r="F130" i="7"/>
  <c r="G126" i="7"/>
  <c r="G125" i="7"/>
  <c r="G124" i="7"/>
  <c r="G122" i="7"/>
  <c r="G121" i="7"/>
  <c r="G120" i="7"/>
  <c r="G118" i="7"/>
  <c r="G117" i="7"/>
  <c r="G116" i="7"/>
  <c r="G115" i="7"/>
  <c r="G114" i="7"/>
  <c r="G113" i="7"/>
  <c r="G111" i="7"/>
  <c r="G110" i="7"/>
  <c r="G109" i="7"/>
  <c r="G107" i="7"/>
  <c r="G106" i="7"/>
  <c r="G105" i="7"/>
  <c r="G104" i="7"/>
  <c r="G103" i="7"/>
  <c r="G102" i="7"/>
  <c r="G101" i="7"/>
  <c r="F95" i="7"/>
  <c r="F94" i="7"/>
  <c r="F93" i="7"/>
  <c r="F92" i="7"/>
  <c r="J70" i="7" s="1"/>
  <c r="K20" i="7" s="1"/>
  <c r="F91" i="7"/>
  <c r="F90" i="7"/>
  <c r="J69" i="7" s="1"/>
  <c r="K19" i="7" s="1"/>
  <c r="F89" i="7"/>
  <c r="F88" i="7"/>
  <c r="G84" i="7"/>
  <c r="G83" i="7"/>
  <c r="G82" i="7"/>
  <c r="G80" i="7"/>
  <c r="G79" i="7"/>
  <c r="G78" i="7"/>
  <c r="G76" i="7"/>
  <c r="G75" i="7"/>
  <c r="G74" i="7"/>
  <c r="G73" i="7"/>
  <c r="G72" i="7"/>
  <c r="G71" i="7"/>
  <c r="G69" i="7"/>
  <c r="G68" i="7"/>
  <c r="G67" i="7"/>
  <c r="G65" i="7"/>
  <c r="G64" i="7"/>
  <c r="G63" i="7"/>
  <c r="G62" i="7"/>
  <c r="G61" i="7"/>
  <c r="G60" i="7"/>
  <c r="G59" i="7"/>
  <c r="J59" i="7" s="1"/>
  <c r="B26" i="9"/>
  <c r="J60" i="7" l="1"/>
  <c r="J80" i="7"/>
  <c r="F26" i="12"/>
  <c r="L11" i="13"/>
  <c r="J189" i="14"/>
  <c r="J191" i="14" s="1"/>
  <c r="J239" i="14"/>
  <c r="J197" i="14"/>
  <c r="J249" i="14"/>
  <c r="J250" i="14" s="1"/>
  <c r="M14" i="7"/>
  <c r="J71" i="7"/>
  <c r="K21" i="7" s="1"/>
  <c r="J110" i="7"/>
  <c r="J102" i="7"/>
  <c r="L10" i="7" s="1"/>
  <c r="J68" i="7"/>
  <c r="K18" i="7" s="1"/>
  <c r="J101" i="7"/>
  <c r="L9" i="7" s="1"/>
  <c r="J251" i="7"/>
  <c r="J105" i="7"/>
  <c r="L13" i="7" s="1"/>
  <c r="N14" i="7"/>
  <c r="F30" i="9"/>
  <c r="E30" i="9"/>
  <c r="Q13" i="14"/>
  <c r="J82" i="14"/>
  <c r="J232" i="14"/>
  <c r="J233" i="14" s="1"/>
  <c r="J16" i="14"/>
  <c r="J194" i="13"/>
  <c r="L7" i="13"/>
  <c r="L9" i="13" s="1"/>
  <c r="H26" i="12" s="1"/>
  <c r="J198" i="7"/>
  <c r="J62" i="7"/>
  <c r="K12" i="7" s="1"/>
  <c r="J148" i="7"/>
  <c r="J63" i="7"/>
  <c r="K13" i="7" s="1"/>
  <c r="J208" i="7"/>
  <c r="J210" i="7" s="1"/>
  <c r="J166" i="7"/>
  <c r="J168" i="7" s="1"/>
  <c r="N16" i="14"/>
  <c r="N23" i="14"/>
  <c r="N25" i="14" s="1"/>
  <c r="K16" i="14"/>
  <c r="K23" i="14"/>
  <c r="K25" i="14" s="1"/>
  <c r="J207" i="14"/>
  <c r="J209" i="14" s="1"/>
  <c r="J73" i="14"/>
  <c r="J75" i="14" s="1"/>
  <c r="J65" i="14"/>
  <c r="J148" i="14"/>
  <c r="M15" i="14"/>
  <c r="Q14" i="14"/>
  <c r="Q30" i="14" s="1"/>
  <c r="R30" i="14" s="1"/>
  <c r="M14" i="14"/>
  <c r="J147" i="14"/>
  <c r="J165" i="14"/>
  <c r="J167" i="14" s="1"/>
  <c r="O15" i="14"/>
  <c r="Q15" i="14" s="1"/>
  <c r="Q9" i="14"/>
  <c r="J23" i="14"/>
  <c r="J25" i="14" s="1"/>
  <c r="B49" i="14"/>
  <c r="B50" i="14" s="1"/>
  <c r="J123" i="14"/>
  <c r="J125" i="14" s="1"/>
  <c r="L14" i="14"/>
  <c r="J105" i="14"/>
  <c r="J61" i="7"/>
  <c r="J191" i="7"/>
  <c r="N9" i="7"/>
  <c r="N15" i="7" s="1"/>
  <c r="J190" i="7"/>
  <c r="J113" i="7"/>
  <c r="L21" i="7" s="1"/>
  <c r="J149" i="7"/>
  <c r="M9" i="7"/>
  <c r="M15" i="7" s="1"/>
  <c r="K9" i="7"/>
  <c r="K15" i="7" s="1"/>
  <c r="J104" i="7"/>
  <c r="L12" i="7" s="1"/>
  <c r="J233" i="7"/>
  <c r="O9" i="7"/>
  <c r="O15" i="7" s="1"/>
  <c r="J232" i="7"/>
  <c r="O10" i="7"/>
  <c r="O14" i="7" s="1"/>
  <c r="J122" i="7"/>
  <c r="L18" i="7"/>
  <c r="J123" i="7"/>
  <c r="J111" i="7"/>
  <c r="L19" i="7" s="1"/>
  <c r="J81" i="7"/>
  <c r="J103" i="7"/>
  <c r="J251" i="14" l="1"/>
  <c r="J150" i="7"/>
  <c r="J72" i="7"/>
  <c r="K10" i="7"/>
  <c r="J64" i="7"/>
  <c r="N30" i="14"/>
  <c r="E38" i="12" s="1"/>
  <c r="M30" i="14"/>
  <c r="J241" i="14"/>
  <c r="J243" i="14" s="1"/>
  <c r="J199" i="14"/>
  <c r="J201" i="14" s="1"/>
  <c r="J124" i="14"/>
  <c r="N16" i="7"/>
  <c r="M16" i="7"/>
  <c r="J158" i="7"/>
  <c r="J160" i="7" s="1"/>
  <c r="J208" i="14"/>
  <c r="J76" i="14"/>
  <c r="B51" i="14"/>
  <c r="O23" i="14"/>
  <c r="O25" i="14" s="1"/>
  <c r="O16" i="14"/>
  <c r="Q16" i="14" s="1"/>
  <c r="Q31" i="14" s="1"/>
  <c r="R31" i="14" s="1"/>
  <c r="J167" i="7"/>
  <c r="K11" i="7"/>
  <c r="K14" i="7" s="1"/>
  <c r="K16" i="7" s="1"/>
  <c r="O16" i="7"/>
  <c r="J242" i="7"/>
  <c r="J244" i="7" s="1"/>
  <c r="J209" i="7"/>
  <c r="F38" i="12"/>
  <c r="O26" i="14"/>
  <c r="J115" i="14"/>
  <c r="J117" i="14" s="1"/>
  <c r="J107" i="14"/>
  <c r="L16" i="14"/>
  <c r="L23" i="14"/>
  <c r="L25" i="14" s="1"/>
  <c r="K26" i="14"/>
  <c r="J166" i="14"/>
  <c r="J149" i="14"/>
  <c r="J157" i="14"/>
  <c r="J159" i="14" s="1"/>
  <c r="M16" i="14"/>
  <c r="M23" i="14"/>
  <c r="M25" i="14" s="1"/>
  <c r="O27" i="14" s="1"/>
  <c r="D38" i="12" s="1"/>
  <c r="N26" i="14"/>
  <c r="J26" i="14"/>
  <c r="J200" i="7"/>
  <c r="J202" i="7" s="1"/>
  <c r="J192" i="7"/>
  <c r="J107" i="7"/>
  <c r="J124" i="7"/>
  <c r="J125" i="7" s="1"/>
  <c r="J65" i="7"/>
  <c r="J234" i="7"/>
  <c r="L15" i="7"/>
  <c r="J106" i="7"/>
  <c r="L11" i="7"/>
  <c r="L14" i="7" s="1"/>
  <c r="J114" i="7"/>
  <c r="J161" i="7"/>
  <c r="J82" i="7"/>
  <c r="J83" i="7" s="1"/>
  <c r="J202" i="14" l="1"/>
  <c r="J118" i="14"/>
  <c r="L16" i="7"/>
  <c r="J66" i="7"/>
  <c r="F39" i="12"/>
  <c r="N31" i="14"/>
  <c r="E39" i="12" s="1"/>
  <c r="M31" i="14"/>
  <c r="J244" i="14"/>
  <c r="H38" i="12"/>
  <c r="C39" i="12"/>
  <c r="C38" i="12"/>
  <c r="G38" i="12" s="1"/>
  <c r="J74" i="7"/>
  <c r="J76" i="7" s="1"/>
  <c r="J245" i="7"/>
  <c r="J203" i="7"/>
  <c r="L26" i="14"/>
  <c r="M26" i="14"/>
  <c r="O28" i="14" s="1"/>
  <c r="D39" i="12" s="1"/>
  <c r="J160" i="14"/>
  <c r="J126" i="7"/>
  <c r="J108" i="7"/>
  <c r="J116" i="7"/>
  <c r="J118" i="7" s="1"/>
  <c r="J84" i="7"/>
  <c r="C65" i="2"/>
  <c r="E31" i="12"/>
  <c r="H30" i="12"/>
  <c r="G39" i="12" l="1"/>
  <c r="H39" i="12"/>
  <c r="J77" i="7"/>
  <c r="J119" i="7"/>
  <c r="F31" i="12" l="1"/>
  <c r="G31" i="12"/>
  <c r="H31" i="12"/>
  <c r="D31" i="12"/>
  <c r="E30" i="12"/>
  <c r="F30" i="12"/>
  <c r="G30" i="12"/>
  <c r="D30" i="12"/>
  <c r="C30" i="12"/>
  <c r="C4" i="11"/>
  <c r="C31" i="12"/>
  <c r="B30" i="2"/>
  <c r="B31" i="2" s="1"/>
  <c r="C25" i="12" s="1"/>
  <c r="D30" i="2"/>
  <c r="G13" i="5"/>
  <c r="E40" i="12" s="1"/>
  <c r="C66" i="2"/>
  <c r="G65" i="2"/>
  <c r="F65" i="2"/>
  <c r="F66" i="2" s="1"/>
  <c r="E65" i="2"/>
  <c r="E66" i="2" s="1"/>
  <c r="B65" i="2"/>
  <c r="B10" i="9"/>
  <c r="C27" i="12" s="1"/>
  <c r="H27" i="12"/>
  <c r="G27" i="12"/>
  <c r="F27" i="12"/>
  <c r="E27" i="12"/>
  <c r="D27" i="12"/>
  <c r="K2" i="11" l="1"/>
  <c r="K1" i="11"/>
  <c r="F14" i="9"/>
  <c r="E37" i="12" s="1"/>
  <c r="G66" i="2"/>
  <c r="G68" i="2" s="1"/>
  <c r="D35" i="12" s="1"/>
  <c r="E14" i="9"/>
  <c r="F37" i="12" s="1"/>
  <c r="G13" i="11" l="1"/>
  <c r="F26" i="11"/>
  <c r="H13" i="11"/>
  <c r="E41" i="12" s="1"/>
  <c r="H41" i="12" s="1"/>
  <c r="G26" i="11"/>
  <c r="H37" i="12"/>
  <c r="G37" i="12"/>
  <c r="C35" i="12"/>
  <c r="F41" i="12"/>
  <c r="O23" i="7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73" i="6"/>
  <c r="E30" i="2"/>
  <c r="F30" i="2"/>
  <c r="G30" i="2"/>
  <c r="H30" i="2"/>
  <c r="G41" i="12" l="1"/>
  <c r="F45" i="7"/>
  <c r="F44" i="7"/>
  <c r="F43" i="7"/>
  <c r="F42" i="7"/>
  <c r="F41" i="7"/>
  <c r="F40" i="7"/>
  <c r="F39" i="7"/>
  <c r="F38" i="7"/>
  <c r="G34" i="7"/>
  <c r="G33" i="7"/>
  <c r="G32" i="7"/>
  <c r="G30" i="7"/>
  <c r="G29" i="7"/>
  <c r="G28" i="7"/>
  <c r="G26" i="7"/>
  <c r="G25" i="7"/>
  <c r="G24" i="7"/>
  <c r="G23" i="7"/>
  <c r="G22" i="7"/>
  <c r="G21" i="7"/>
  <c r="G19" i="7"/>
  <c r="G18" i="7"/>
  <c r="G17" i="7"/>
  <c r="B47" i="7" s="1"/>
  <c r="G15" i="7"/>
  <c r="G14" i="7"/>
  <c r="G13" i="7"/>
  <c r="G12" i="7"/>
  <c r="G11" i="7"/>
  <c r="G10" i="7"/>
  <c r="G9" i="7"/>
  <c r="C256" i="6"/>
  <c r="D256" i="6"/>
  <c r="I192" i="6"/>
  <c r="C192" i="6"/>
  <c r="D192" i="6"/>
  <c r="I128" i="6"/>
  <c r="C128" i="6"/>
  <c r="C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0" i="6"/>
  <c r="D9" i="6"/>
  <c r="D8" i="6"/>
  <c r="D7" i="6"/>
  <c r="J21" i="7" l="1"/>
  <c r="Q21" i="7" s="1"/>
  <c r="D194" i="6"/>
  <c r="J7" i="6"/>
  <c r="J9" i="6" s="1"/>
  <c r="D258" i="6"/>
  <c r="L7" i="6"/>
  <c r="L9" i="6" s="1"/>
  <c r="C36" i="12" s="1"/>
  <c r="J19" i="7"/>
  <c r="Q19" i="7" s="1"/>
  <c r="J18" i="7"/>
  <c r="Q18" i="7" s="1"/>
  <c r="J20" i="7"/>
  <c r="Q20" i="7" s="1"/>
  <c r="J11" i="7"/>
  <c r="Q11" i="7" s="1"/>
  <c r="J13" i="7"/>
  <c r="Q13" i="7" s="1"/>
  <c r="J12" i="7"/>
  <c r="Q12" i="7" s="1"/>
  <c r="J9" i="7"/>
  <c r="Q9" i="7" s="1"/>
  <c r="B48" i="7"/>
  <c r="J10" i="7"/>
  <c r="Q10" i="7" s="1"/>
  <c r="D128" i="6"/>
  <c r="D62" i="6"/>
  <c r="D64" i="6" s="1"/>
  <c r="J13" i="6" s="1"/>
  <c r="E36" i="12" s="1"/>
  <c r="J128" i="6"/>
  <c r="J192" i="6"/>
  <c r="K23" i="7"/>
  <c r="K25" i="7" s="1"/>
  <c r="L23" i="7"/>
  <c r="L25" i="7" s="1"/>
  <c r="M23" i="7"/>
  <c r="M25" i="7" s="1"/>
  <c r="N23" i="7"/>
  <c r="O25" i="7"/>
  <c r="D130" i="6" l="1"/>
  <c r="H7" i="6"/>
  <c r="H9" i="6" s="1"/>
  <c r="C26" i="12"/>
  <c r="J194" i="6"/>
  <c r="K7" i="6"/>
  <c r="K9" i="6" s="1"/>
  <c r="L11" i="6" s="1"/>
  <c r="D36" i="12" s="1"/>
  <c r="J130" i="6"/>
  <c r="I7" i="6"/>
  <c r="I9" i="6" s="1"/>
  <c r="J14" i="7"/>
  <c r="H28" i="12"/>
  <c r="D28" i="12"/>
  <c r="F28" i="12"/>
  <c r="E28" i="12"/>
  <c r="J15" i="7"/>
  <c r="Q15" i="7" s="1"/>
  <c r="N25" i="7"/>
  <c r="O27" i="7" s="1"/>
  <c r="N26" i="7"/>
  <c r="I13" i="6"/>
  <c r="M26" i="7"/>
  <c r="O28" i="7" s="1"/>
  <c r="B49" i="7"/>
  <c r="B50" i="7" s="1"/>
  <c r="L26" i="7"/>
  <c r="K26" i="7"/>
  <c r="O26" i="7"/>
  <c r="N30" i="7" l="1"/>
  <c r="M30" i="7"/>
  <c r="F36" i="12"/>
  <c r="Q14" i="7"/>
  <c r="Q30" i="7" s="1"/>
  <c r="R30" i="7" s="1"/>
  <c r="J16" i="7"/>
  <c r="H29" i="12"/>
  <c r="G29" i="12"/>
  <c r="E29" i="12"/>
  <c r="J23" i="7"/>
  <c r="J25" i="7" s="1"/>
  <c r="F29" i="12"/>
  <c r="G28" i="12"/>
  <c r="D29" i="12"/>
  <c r="B51" i="7"/>
  <c r="H36" i="12" l="1"/>
  <c r="G36" i="12"/>
  <c r="Q16" i="7"/>
  <c r="Q31" i="7" s="1"/>
  <c r="R31" i="7" s="1"/>
  <c r="J26" i="7"/>
  <c r="M31" i="7"/>
  <c r="N31" i="7"/>
  <c r="C29" i="12"/>
  <c r="C28" i="12"/>
  <c r="F13" i="5" l="1"/>
  <c r="F40" i="12" l="1"/>
  <c r="B66" i="2"/>
  <c r="G40" i="12" l="1"/>
  <c r="H40" i="12"/>
  <c r="F31" i="2"/>
  <c r="F25" i="12" s="1"/>
  <c r="E31" i="2"/>
  <c r="D31" i="2"/>
  <c r="G31" i="2"/>
  <c r="G25" i="12" s="1"/>
  <c r="H31" i="2"/>
  <c r="H25" i="12" s="1"/>
  <c r="D25" i="12" l="1"/>
  <c r="E25" i="12"/>
  <c r="F34" i="2"/>
  <c r="F72" i="2" s="1"/>
  <c r="G34" i="2"/>
  <c r="E35" i="12" l="1"/>
  <c r="G72" i="2"/>
  <c r="F35" i="12"/>
  <c r="G35" i="12" l="1"/>
  <c r="H3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tc={9324D94D-0F01-453F-B616-A29330D9C1B3}</author>
    <author>tc={26DC4A03-0C70-49DB-94CA-73CB9ED2BF11}</author>
    <author>tc={F01DA54E-8185-42C0-9A1A-8974AEBE71B0}</author>
    <author>tc={3A6259C3-8E8D-4FF8-A4AF-1A1C7D81BFC1}</author>
  </authors>
  <commentList>
    <comment ref="A27" authorId="0" shapeId="0" xr:uid="{9324D94D-0F01-453F-B616-A29330D9C1B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Prise en compte des cultures «SIPROT» dérobées à hauteur de 50%</t>
      </text>
    </comment>
    <comment ref="B29" authorId="1" shapeId="0" xr:uid="{26DC4A03-0C70-49DB-94CA-73CB9ED2BF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Intégration des surfaces dérobées à hauteur de 50%</t>
      </text>
    </comment>
    <comment ref="D29" authorId="2" shapeId="0" xr:uid="{F01DA54E-8185-42C0-9A1A-8974AEBE71B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Intégration des surfaces dérobées à hauteur de 50%</t>
      </text>
    </comment>
    <comment ref="B30" authorId="3" shapeId="0" xr:uid="{3A6259C3-8E8D-4FF8-A4AF-1A1C7D81BFC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Intégration des surfaces dérobées à hauteur de 50%</t>
      </text>
    </comment>
  </commentList>
</comments>
</file>

<file path=xl/sharedStrings.xml><?xml version="1.0" encoding="utf-8"?>
<sst xmlns="http://schemas.openxmlformats.org/spreadsheetml/2006/main" count="1625" uniqueCount="217">
  <si>
    <t>Nom Prénom - nom exploitation</t>
  </si>
  <si>
    <t>N° PACAGE</t>
  </si>
  <si>
    <t>Nom Prénom</t>
  </si>
  <si>
    <t>Téléphone</t>
  </si>
  <si>
    <t xml:space="preserve">Mail </t>
  </si>
  <si>
    <t>Adresse</t>
  </si>
  <si>
    <t>Commune</t>
  </si>
  <si>
    <t>Date du diagnostic initial</t>
  </si>
  <si>
    <t>MAEC forfaitaire Autonomie protéique</t>
  </si>
  <si>
    <t>DEMANDE D'AIDE</t>
  </si>
  <si>
    <t>Indicateurs de références et simulations</t>
  </si>
  <si>
    <t>Simulation Année 3</t>
  </si>
  <si>
    <t>Simulation Année 4</t>
  </si>
  <si>
    <t>Simulation Année 5</t>
  </si>
  <si>
    <t>Indicateur (unité)</t>
  </si>
  <si>
    <t>SIPROT/SFP (%)</t>
  </si>
  <si>
    <t>Ares pâturés/UGB (ares)</t>
  </si>
  <si>
    <t>Concentrés autoproduits/Total des concentrés consommés (%)</t>
  </si>
  <si>
    <t>MAT bateau/UGB (kg)</t>
  </si>
  <si>
    <t>SIPROT/SFP = +10 pts</t>
  </si>
  <si>
    <t>Simulation - application du plan d'action</t>
  </si>
  <si>
    <t>SAU totale (ha)</t>
  </si>
  <si>
    <t>En hectares</t>
  </si>
  <si>
    <t>Campagne culturale/Année XX = référence</t>
  </si>
  <si>
    <t>Année d'engagement 1</t>
  </si>
  <si>
    <t>Année d'engagement 2</t>
  </si>
  <si>
    <t>Année d'engagement 3</t>
  </si>
  <si>
    <t>Année d'engagement 4</t>
  </si>
  <si>
    <t>Année d'engagement 5</t>
  </si>
  <si>
    <t>1.1 Céréales et pseudo-céréales : 002 - récolte plante entière</t>
  </si>
  <si>
    <t>1.1 Céréales et pseudo-céréales (Maïs) : 002 - récolte ensilage</t>
  </si>
  <si>
    <t>1.1 Céréales et pseudo-céréales : 003 - récolte en vert</t>
  </si>
  <si>
    <t>1.2 Oléagineux : 002 - récolte plante entière</t>
  </si>
  <si>
    <t>1.2 Oléagineux : 002 - récolte ensilage ou récolte en vert</t>
  </si>
  <si>
    <t>1.3 Légumineuses à graines et fourragères : 002 - récolte plante entière</t>
  </si>
  <si>
    <t>1.3 Légumineuses à graines et fourragères : code LUZ - 002 Autres variétés</t>
  </si>
  <si>
    <t>1.4 Cultures associées : mélange multi-espèces avec légumineuses fourragères prépondérantes MLC</t>
  </si>
  <si>
    <t>1.4 Cultures associées : mélange multi-espèces sans prédominance de légumineuses CPL : 002 - récolte plante entière</t>
  </si>
  <si>
    <t>1.5 Surfaces herbacées temporaires : mélange de légumineuses prépondérantes (code MLG)</t>
  </si>
  <si>
    <t>1.6 Prairies permanentes</t>
  </si>
  <si>
    <t>1.8 Légumes et fruits : précision "Fourrager" ou "Fourragère"</t>
  </si>
  <si>
    <t>SIPROT (hectares) avec dérobées (coeff. 0,5)</t>
  </si>
  <si>
    <t>SFP (hectares) (avec dérobée (coeff. 0,5)</t>
  </si>
  <si>
    <t>SIPROT/SFP de référence</t>
  </si>
  <si>
    <t>Seuil à 70 % d'atteinte du résultat</t>
  </si>
  <si>
    <t>Suivi - réalisation du projet</t>
  </si>
  <si>
    <t>Moyenne A3-A5</t>
  </si>
  <si>
    <t>Enregistrement des pratiques mises en place</t>
  </si>
  <si>
    <t>1.1 Céréales et pseudo-céréales : 002 - récolte ensilage</t>
  </si>
  <si>
    <t>Cultures dérobées fourragères</t>
  </si>
  <si>
    <t>SIPROT (hectares)</t>
  </si>
  <si>
    <t>SFP (hectares)</t>
  </si>
  <si>
    <t>Ares pâturés/UGB = +15 %</t>
  </si>
  <si>
    <t>Commentaire éventuel :</t>
  </si>
  <si>
    <t>Nom/numéro de la parcelle</t>
  </si>
  <si>
    <t>Période de pâturage</t>
  </si>
  <si>
    <t>Surface de la parcelle (hectares)</t>
  </si>
  <si>
    <t>Surface de la parcelle (ares)</t>
  </si>
  <si>
    <t>Type(s) d'UGB ayant pâturé sur la parcelle</t>
  </si>
  <si>
    <t>Ares pâturés</t>
  </si>
  <si>
    <t>UGB</t>
  </si>
  <si>
    <t>Ares pâturés/UGB</t>
  </si>
  <si>
    <t>Total surfaces pâturées</t>
  </si>
  <si>
    <t>Nombre d'UGB de l'exploitation</t>
  </si>
  <si>
    <t>Kg MAT totale</t>
  </si>
  <si>
    <t>Kg poids carcasse produit</t>
  </si>
  <si>
    <t xml:space="preserve">Concentrés autoproduits/Total des concentrés consommés = + 10 pts si protéagineux pur ou méteil à 50% de protéagineux (base dose de semis) </t>
  </si>
  <si>
    <t>Concentrés autoproduits/Total des concentrés consommés = + 20 pts si céréale pure ou mélange inférieur à 50% de protéagineux (base dose de semis)</t>
  </si>
  <si>
    <t>Année comptable XX = référence</t>
  </si>
  <si>
    <t>Concentrés autoproduits</t>
  </si>
  <si>
    <t>Détail / Nom de la culture</t>
  </si>
  <si>
    <t>Céréales pures</t>
  </si>
  <si>
    <t>Rappels année de référence</t>
  </si>
  <si>
    <t>Progression A5 Vs Aref</t>
  </si>
  <si>
    <t>colonne Q à garder ?</t>
  </si>
  <si>
    <t>Oléagineux - Tourteaux autoproduits</t>
  </si>
  <si>
    <t>Légumineuses pures</t>
  </si>
  <si>
    <t>Méteil à moins de 50% de protéagineux (base dose de semis)</t>
  </si>
  <si>
    <t>Oléagineux - Tourteaux autoproduits ou produits à façon (graines autoproduites)</t>
  </si>
  <si>
    <t>Méteil à plus de 50% de protéagineux (base dose de semis)</t>
  </si>
  <si>
    <t>Protéagineux pur ou méteil à 50% de protéagineux (base dose de semis) : Concentrés autoproduits</t>
  </si>
  <si>
    <t>Céréale pure ou mélange inférieur à 50% de protéagineux (base dose de semis) : Concentrés autoproduits</t>
  </si>
  <si>
    <t>Concentrés achetés</t>
  </si>
  <si>
    <t>Céréales</t>
  </si>
  <si>
    <t>Légumineuses</t>
  </si>
  <si>
    <t>Tourteaux</t>
  </si>
  <si>
    <t>Aliments complets</t>
  </si>
  <si>
    <t>Méteil moissonné à moins de 50% de protéagineux (base dose de semis)</t>
  </si>
  <si>
    <t>Concentrés autoproduits/Total des concentrés consommés si protéagineux pur ou si méteil à 50% de protéagineux</t>
  </si>
  <si>
    <t xml:space="preserve">Concentrés autoproduits/Total des concentrés consommés </t>
  </si>
  <si>
    <t>Méteil moissonné à plus de 50% de protéagineux (base dose de semis)</t>
  </si>
  <si>
    <t>3A</t>
  </si>
  <si>
    <t>Oui</t>
  </si>
  <si>
    <t>Campagne culturale XX = référence</t>
  </si>
  <si>
    <t>3B</t>
  </si>
  <si>
    <t>Type/Nom (ex. soja, triticale, maïs)</t>
  </si>
  <si>
    <t>Total concentrés achetés consommés</t>
  </si>
  <si>
    <t xml:space="preserve">Concentrés autoproduits en protéagineux pur ou méteil à 50% de protéagineux (base dose de semis) </t>
  </si>
  <si>
    <t>Concentrés autoproduits en céréale pure ou mélange inférieur à 50% de protéagineux (base dose de semis)</t>
  </si>
  <si>
    <t>Concentrés autoproduits en protéagineux pur ou méteil à 50% de protéagineux (base dose de semis) /Total des concentrés consommés</t>
  </si>
  <si>
    <t>Concentrés autoproduits/Total des concentrés consommés</t>
  </si>
  <si>
    <t>MAT bateau/UGB : - 10 %</t>
  </si>
  <si>
    <t>Quantité de MAT bateau (en kg)</t>
  </si>
  <si>
    <t>Nombre d'UGB</t>
  </si>
  <si>
    <t>MAT bateau / UGB</t>
  </si>
  <si>
    <t>Filière levier 4</t>
  </si>
  <si>
    <t>Choix mesure</t>
  </si>
  <si>
    <t>Non</t>
  </si>
  <si>
    <t>Total des concentrés achetés</t>
  </si>
  <si>
    <t>Année comptable :</t>
  </si>
  <si>
    <t>Total concentrés autoproduits</t>
  </si>
  <si>
    <t>Critère</t>
  </si>
  <si>
    <t>Ratio inférieur ou égal à :</t>
  </si>
  <si>
    <t>Objectif attendu en année 5 - Ratio supérieur ou égal à :</t>
  </si>
  <si>
    <t>Ratio supérieur ou égal à :</t>
  </si>
  <si>
    <t>Bloc 1 : Accroître de 10 points le ratio  "surfaces fourragères d’intérêt protéique /surface fourragère principale"</t>
  </si>
  <si>
    <t>Bloc 2a : Améliorer de 15 % les pratiques de pâturage</t>
  </si>
  <si>
    <t>Bloc 2b : Améliorer de 5% l'efficacité protéique (monogastriques)</t>
  </si>
  <si>
    <t>Blocs 3 et 3 bis : Augmenter de 10 à 20 points le ratio "concentrés autoproduits / concentrés consommés"</t>
  </si>
  <si>
    <t>Date du diagnostic final</t>
  </si>
  <si>
    <t xml:space="preserve">Nom et fonction : </t>
  </si>
  <si>
    <t xml:space="preserve">Nom de la struture : </t>
  </si>
  <si>
    <t xml:space="preserve">Date, lieu, signature : </t>
  </si>
  <si>
    <t xml:space="preserve">Pour le diagnostic initial : </t>
  </si>
  <si>
    <t xml:space="preserve">
Je soussigné(e), [ prénom et nom], en ma qualité de [fonction] de [nom de la structure conseil], certifie sur l'honneur que toutes les informations fournies dans ce document intégrant plusieurs formulaires sont exactes et complètes.</t>
  </si>
  <si>
    <t>Structure Conseil</t>
  </si>
  <si>
    <t>Objectif de résultat 
Année 5</t>
  </si>
  <si>
    <t xml:space="preserve">Simulation 
Année 1 </t>
  </si>
  <si>
    <t>Référence
Diagostic initial</t>
  </si>
  <si>
    <t>Blocs évalués pendant le diagnostic initial</t>
  </si>
  <si>
    <t>Simulation 
Année 2</t>
  </si>
  <si>
    <t>Résultat Année 5 Diagnostic final</t>
  </si>
  <si>
    <r>
      <t xml:space="preserve">Bloc 3  : Augmenter de 10 points le ratio "concentrés autoproduits / concentrés consommés" 
</t>
    </r>
    <r>
      <rPr>
        <b/>
        <i/>
        <sz val="9"/>
        <color theme="1"/>
        <rFont val="Calibri"/>
        <family val="2"/>
        <scheme val="minor"/>
      </rPr>
      <t>(protéagineux pur ou méteil à 50% de protéagineux)</t>
    </r>
  </si>
  <si>
    <r>
      <t xml:space="preserve">Bloc 3 bis : Augmenter de 20 points le ratio "concentrés autoproduits / concentrés consommés" 
</t>
    </r>
    <r>
      <rPr>
        <b/>
        <i/>
        <sz val="9"/>
        <color theme="1"/>
        <rFont val="Calibri"/>
        <family val="2"/>
        <scheme val="minor"/>
      </rPr>
      <t>(céréales pure ou mélange inférieur à 50% de protéagineux)</t>
    </r>
  </si>
  <si>
    <t>Baisse de 5% du ratio "Kg Matière Azotée Totale / 100 Kg de viande carcasse produits"</t>
  </si>
  <si>
    <t>Kg Matière Azotée Totale / 100 Kg de viande carcasse produits</t>
  </si>
  <si>
    <t>Kg Matières Azotée Totale / 100 Kg de viande carcasse produits</t>
  </si>
  <si>
    <t>Détails du plan d'actions en lien avec ce bloc</t>
  </si>
  <si>
    <t xml:space="preserve">Filière (préciser) : </t>
  </si>
  <si>
    <t>Suivi - Réalisation du projet</t>
  </si>
  <si>
    <t>Concentrés autoproduits/Total des concentrés consommés si cérale pure ou mélange inférieur à 50% de protéagineux (base dose de semis)</t>
  </si>
  <si>
    <t>A1</t>
  </si>
  <si>
    <t>A2</t>
  </si>
  <si>
    <t>A3</t>
  </si>
  <si>
    <t>A4</t>
  </si>
  <si>
    <t>A5</t>
  </si>
  <si>
    <t>Ref.</t>
  </si>
  <si>
    <t>REF.</t>
  </si>
  <si>
    <t>Atteinte du résultat attendu en A5</t>
  </si>
  <si>
    <t>Atteinte du résultat attendu en moyenne "A3-A5"</t>
  </si>
  <si>
    <t xml:space="preserve">Bloc 4b : Aliments Composés - Réduire la dépendance aux protéines "bateau" : 
si ruminants : - 10% , si monogastriques :- 5% </t>
  </si>
  <si>
    <t>kg MAT/100 kg viande carcasse produits</t>
  </si>
  <si>
    <t>Objectif de résultat année 5</t>
  </si>
  <si>
    <r>
      <t>1.5 Prairie temporaire (code PTR) : part de légumineuses inférieure à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25 %</t>
    </r>
    <r>
      <rPr>
        <sz val="11"/>
        <color theme="1"/>
        <rFont val="Calibri"/>
        <family val="2"/>
        <scheme val="minor"/>
      </rPr>
      <t xml:space="preserve"> (base dose de semis)</t>
    </r>
  </si>
  <si>
    <r>
      <t>1.5 Prairie temporaire (code PTR) : part de légumineuses supérieure à</t>
    </r>
    <r>
      <rPr>
        <b/>
        <sz val="1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25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%</t>
    </r>
    <r>
      <rPr>
        <sz val="11"/>
        <color theme="1"/>
        <rFont val="Calibri"/>
        <family val="2"/>
        <scheme val="minor"/>
      </rPr>
      <t xml:space="preserve"> (base dose de semis)</t>
    </r>
  </si>
  <si>
    <r>
      <t>1.5 Prairie temporaire (code PTR) : part de légumineuses supérieure à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25 %</t>
    </r>
    <r>
      <rPr>
        <sz val="11"/>
        <color theme="1"/>
        <rFont val="Calibri"/>
        <family val="2"/>
        <scheme val="minor"/>
      </rPr>
      <t xml:space="preserve"> (base dose de semis)</t>
    </r>
  </si>
  <si>
    <r>
      <t>1.5 Prairie temporaire (code PTR) : part de légumineuses inférieure à</t>
    </r>
    <r>
      <rPr>
        <b/>
        <sz val="14"/>
        <rFont val="Calibri"/>
        <family val="2"/>
        <scheme val="minor"/>
      </rPr>
      <t xml:space="preserve"> 25 %</t>
    </r>
    <r>
      <rPr>
        <sz val="11"/>
        <color theme="1"/>
        <rFont val="Calibri"/>
        <family val="2"/>
        <scheme val="minor"/>
      </rPr>
      <t xml:space="preserve"> (base dose de semis)</t>
    </r>
  </si>
  <si>
    <t xml:space="preserve">Valeur seuil </t>
  </si>
  <si>
    <t>Valeur seuil</t>
  </si>
  <si>
    <t>Objectif de résultat  année 5</t>
  </si>
  <si>
    <t>XXXX</t>
  </si>
  <si>
    <t>Simulation annuelle</t>
  </si>
  <si>
    <r>
      <t xml:space="preserve">Objectif de résultat année 5 - 
</t>
    </r>
    <r>
      <rPr>
        <b/>
        <sz val="12"/>
        <color theme="1"/>
        <rFont val="Calibri"/>
        <family val="2"/>
        <scheme val="minor"/>
      </rPr>
      <t>Ratio supérieur ou égal à :</t>
    </r>
  </si>
  <si>
    <t>Enregistrement des pratiques</t>
  </si>
  <si>
    <t>Suivi annuel</t>
  </si>
  <si>
    <t>Suivi annuel - réalisation du projet</t>
  </si>
  <si>
    <t>Simulation du plan d'action</t>
  </si>
  <si>
    <r>
      <t>Je soussigné(e), [ prénom et nom], en ma qualité de [fonction] de [</t>
    </r>
    <r>
      <rPr>
        <b/>
        <sz val="11"/>
        <color theme="1"/>
        <rFont val="Calibri"/>
        <family val="2"/>
        <scheme val="minor"/>
      </rPr>
      <t>nom de la structure conseil</t>
    </r>
    <r>
      <rPr>
        <sz val="11"/>
        <color theme="1"/>
        <rFont val="Calibri"/>
        <family val="2"/>
        <scheme val="minor"/>
      </rPr>
      <t xml:space="preserve">], </t>
    </r>
  </si>
  <si>
    <r>
      <t>Je soussigné(e), [ prénom et nom], en ma qualité de [fonction] de [</t>
    </r>
    <r>
      <rPr>
        <b/>
        <sz val="11"/>
        <color theme="1"/>
        <rFont val="Calibri"/>
        <family val="2"/>
        <scheme val="minor"/>
      </rPr>
      <t>nom de l'exploitation agricole</t>
    </r>
    <r>
      <rPr>
        <sz val="11"/>
        <color theme="1"/>
        <rFont val="Calibri"/>
        <family val="2"/>
        <scheme val="minor"/>
      </rPr>
      <t xml:space="preserve">], </t>
    </r>
  </si>
  <si>
    <t>Année comptable XXXX = référence</t>
  </si>
  <si>
    <t>RUMINANTS</t>
  </si>
  <si>
    <t>MONOGASTRIQUES</t>
  </si>
  <si>
    <t>MAT bateau/UGB</t>
  </si>
  <si>
    <t xml:space="preserve">Pour le diagnostic final  : </t>
  </si>
  <si>
    <t xml:space="preserve">Pour le diagnostic initial  : </t>
  </si>
  <si>
    <t xml:space="preserve">Pour le diagnostic final et l'enregistrement des pratiques : </t>
  </si>
  <si>
    <t>V1.0</t>
  </si>
  <si>
    <t>applicable à partir du :</t>
  </si>
  <si>
    <t>Modèle version :</t>
  </si>
  <si>
    <t>XX/11/2025</t>
  </si>
  <si>
    <t xml:space="preserve">
dispositif FEADER 70.27.02 Nouvelle-Aquitaine</t>
  </si>
  <si>
    <t>AAP 2025</t>
  </si>
  <si>
    <t>MAEC forfaitaire Transition des pratiques - AUTONOMIE PROTEIQUE</t>
  </si>
  <si>
    <r>
      <t xml:space="preserve">     </t>
    </r>
    <r>
      <rPr>
        <b/>
        <u/>
        <sz val="16"/>
        <rFont val="Calibri"/>
        <family val="2"/>
        <scheme val="minor"/>
      </rPr>
      <t>Tableur de calcul des indicateurs de résultats</t>
    </r>
    <r>
      <rPr>
        <b/>
        <sz val="16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-à remplir selon les indications précisées dans le guide annexé à l'Appel à Projets 2025
-à fournir avec la demande d'aide et à la demande de paiement du solde</t>
    </r>
  </si>
  <si>
    <r>
      <rPr>
        <b/>
        <sz val="14"/>
        <rFont val="Calibri"/>
        <family val="2"/>
        <scheme val="minor"/>
      </rPr>
      <t>Bloc 1 :</t>
    </r>
    <r>
      <rPr>
        <b/>
        <sz val="14"/>
        <color theme="1"/>
        <rFont val="Calibri"/>
        <family val="2"/>
        <scheme val="minor"/>
      </rPr>
      <t xml:space="preserve"> Accroître de 10 points le ratio "surfaces fourragères d’intérêt protéique / surface fourragère principale"</t>
    </r>
  </si>
  <si>
    <t>Bloc 4a : Aliments simples - Réduire la dépendance aux protéines "bateau"de 10%</t>
  </si>
  <si>
    <t>Evaluation de l'atteinte des objectifs de résultat</t>
  </si>
  <si>
    <r>
      <rPr>
        <b/>
        <sz val="14"/>
        <rFont val="Calibri"/>
        <family val="2"/>
        <scheme val="minor"/>
      </rPr>
      <t>Bloc 2a :</t>
    </r>
    <r>
      <rPr>
        <b/>
        <sz val="14"/>
        <color theme="1"/>
        <rFont val="Calibri"/>
        <family val="2"/>
        <scheme val="minor"/>
      </rPr>
      <t xml:space="preserve"> Améliorer de 15 % les pratiques de pâturage</t>
    </r>
  </si>
  <si>
    <r>
      <rPr>
        <b/>
        <sz val="14"/>
        <rFont val="Calibri"/>
        <family val="2"/>
        <scheme val="minor"/>
      </rPr>
      <t xml:space="preserve">Bloc 2b : </t>
    </r>
    <r>
      <rPr>
        <b/>
        <sz val="14"/>
        <color theme="1"/>
        <rFont val="Calibri"/>
        <family val="2"/>
        <scheme val="minor"/>
      </rPr>
      <t>Améliorer de 5% l'efficacité protéique (monogastriques)</t>
    </r>
  </si>
  <si>
    <r>
      <rPr>
        <b/>
        <sz val="14"/>
        <rFont val="Calibri"/>
        <family val="2"/>
        <scheme val="minor"/>
      </rPr>
      <t>Bloc 3</t>
    </r>
    <r>
      <rPr>
        <b/>
        <sz val="14"/>
        <color rgb="FFFF0000"/>
        <rFont val="Calibri"/>
        <family val="2"/>
        <scheme val="minor"/>
      </rPr>
      <t xml:space="preserve">  </t>
    </r>
    <r>
      <rPr>
        <b/>
        <sz val="14"/>
        <color theme="1"/>
        <rFont val="Calibri"/>
        <family val="2"/>
        <scheme val="minor"/>
      </rPr>
      <t>: Augmenter la production fermière de concentrés</t>
    </r>
  </si>
  <si>
    <r>
      <rPr>
        <b/>
        <sz val="14"/>
        <rFont val="Calibri"/>
        <family val="2"/>
        <scheme val="minor"/>
      </rPr>
      <t>Bloc 3  : Aug</t>
    </r>
    <r>
      <rPr>
        <b/>
        <sz val="14"/>
        <color theme="1"/>
        <rFont val="Calibri"/>
        <family val="2"/>
        <scheme val="minor"/>
      </rPr>
      <t>menter la production fermière de concentrés</t>
    </r>
  </si>
  <si>
    <r>
      <rPr>
        <b/>
        <sz val="14"/>
        <rFont val="Calibri"/>
        <family val="2"/>
        <scheme val="minor"/>
      </rPr>
      <t>Bloc 4a : Aliments simples -</t>
    </r>
    <r>
      <rPr>
        <b/>
        <sz val="14"/>
        <color theme="1"/>
        <rFont val="Calibri"/>
        <family val="2"/>
        <scheme val="minor"/>
      </rPr>
      <t xml:space="preserve"> Réduire la dépendance aux protéines "bateau"de 10%</t>
    </r>
  </si>
  <si>
    <t xml:space="preserve">Bloc 4b : Aliments Composés - Réduire la dépendance aux protéines "bateau" : 
si ruminants : - 10% ,
si monogastriques :- 5% </t>
  </si>
  <si>
    <r>
      <t xml:space="preserve">
Je soussigné(e), [ prénom et nom], en ma qualité de [fonction] de [</t>
    </r>
    <r>
      <rPr>
        <b/>
        <sz val="11"/>
        <color theme="1"/>
        <rFont val="Calibri"/>
        <family val="2"/>
        <scheme val="minor"/>
      </rPr>
      <t>nom de la structure conseil</t>
    </r>
    <r>
      <rPr>
        <sz val="11"/>
        <color theme="1"/>
        <rFont val="Calibri"/>
        <family val="2"/>
        <scheme val="minor"/>
      </rPr>
      <t>], certifie sur l'honneur que toutes les informations fournies dans ce tableur sont exactes et complètes.</t>
    </r>
  </si>
  <si>
    <t>certifie sur l'honneur que toutes les informations fournies dans ce tableur  sont exactes et complètes.</t>
  </si>
  <si>
    <r>
      <t xml:space="preserve">
Je soussigné(e), [ prénom et nom], en ma qualité de [fonction] de [</t>
    </r>
    <r>
      <rPr>
        <b/>
        <sz val="11"/>
        <color theme="1"/>
        <rFont val="Calibri"/>
        <family val="2"/>
        <scheme val="minor"/>
      </rPr>
      <t>nom de l'exploitation agricole</t>
    </r>
    <r>
      <rPr>
        <sz val="11"/>
        <color theme="1"/>
        <rFont val="Calibri"/>
        <family val="2"/>
        <scheme val="minor"/>
      </rPr>
      <t>], certifie sur l'honneur que toutes les informations fournies dans ce tableur sont exactes et complètes.</t>
    </r>
  </si>
  <si>
    <t>certifie sur l'honneur que toutes les informations fournies dans ce tableur sont exactes et complètes.</t>
  </si>
  <si>
    <t xml:space="preserve">Attestation sur l'honneur à remplir par la structure conseil 
Annexe 1 - Tableur MAEC Autonomie protéique
</t>
  </si>
  <si>
    <t>Attestation sur l'honneur à remplir 
par le représentant de l'exploitation agricole
Annexe 1 - Tableur MAEC Autonomie protéique</t>
  </si>
  <si>
    <t>Données sources : carnet de pâturage, dernière saison de pacage complète, UGB PAC (tous les UGB de l'exploitation sont pris en compte)</t>
  </si>
  <si>
    <t>Données sources : dernière déclaration PAC, factures de semis pour PTR avec part de légumineuses supérieure à 25%</t>
  </si>
  <si>
    <t>Données sources : dernier BTE ou GTE</t>
  </si>
  <si>
    <t>Production totale (tonnes)</t>
  </si>
  <si>
    <t>Stock début (tonnes)</t>
  </si>
  <si>
    <t>Stock fin (tonnes)</t>
  </si>
  <si>
    <t>Ventes (tonnes)</t>
  </si>
  <si>
    <t>Concentrés autoconsommés de référence (t)</t>
  </si>
  <si>
    <t>Quantité achetée (tonnes)</t>
  </si>
  <si>
    <t>Concentrés consommés (t)</t>
  </si>
  <si>
    <t>Ventes  (tonnes)</t>
  </si>
  <si>
    <t>Total des concentrés consommés (t)</t>
  </si>
  <si>
    <t>Concentrés autoconsommés (t)</t>
  </si>
  <si>
    <t>Données : dernière année comptable terminée, Grand Livre, sacs de semences et/ou factures indiquant leur composition, contrat mouture le cas échéant</t>
  </si>
  <si>
    <t>Données : dernière année comptable terminée, Grand Livre,sacs de semences et/ou factures indiquant leur composition, contrat mouture le cas échéant</t>
  </si>
  <si>
    <t>Concentrés auconsommés (t)</t>
  </si>
  <si>
    <t>Données sources : dernière année comptable terminée, données fournisseurs, factures d’achats d’aliments et/ou étiquettes indiquant la provenance</t>
  </si>
  <si>
    <t>Données sources : dernière année comptable terminée, données fournisseurs, factures d'achat d'aliments et/ou étiquettes indiquant la provenance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</si>
</sst>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i/>
      <sz val="9"/>
      <name val="Calibri"/>
      <family val="2"/>
      <scheme val="minor"/>
    </font>
    <font>
      <sz val="1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trike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4"/>
      <color rgb="FFFF0000"/>
      <name val="Calibri"/>
      <family val="2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6"/>
      <color theme="4"/>
      <name val="Calibri"/>
      <family val="2"/>
      <scheme val="minor"/>
    </font>
    <font>
      <sz val="14"/>
      <color theme="4"/>
      <name val="Calibri"/>
      <family val="2"/>
      <scheme val="minor"/>
    </font>
    <font>
      <b/>
      <u/>
      <sz val="16"/>
      <name val="Calibri"/>
      <family val="2"/>
      <scheme val="minor"/>
    </font>
    <font>
      <sz val="12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A1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4">
    <xf numFmtId="0" fontId="0" fillId="0" borderId="0" xfId="0"/>
    <xf numFmtId="14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9" fillId="5" borderId="1" xfId="0" applyFont="1" applyFill="1" applyBorder="1" applyAlignment="1" applyProtection="1">
      <alignment vertical="center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 applyProtection="1">
      <alignment horizontal="center" vertical="center"/>
      <protection locked="0"/>
    </xf>
    <xf numFmtId="0" fontId="19" fillId="5" borderId="14" xfId="0" applyFont="1" applyFill="1" applyBorder="1" applyAlignment="1" applyProtection="1">
      <alignment vertical="center"/>
      <protection locked="0"/>
    </xf>
    <xf numFmtId="0" fontId="19" fillId="5" borderId="3" xfId="0" applyFont="1" applyFill="1" applyBorder="1" applyAlignment="1" applyProtection="1">
      <alignment horizontal="center" vertical="center"/>
      <protection locked="0"/>
    </xf>
    <xf numFmtId="0" fontId="19" fillId="5" borderId="15" xfId="0" applyFont="1" applyFill="1" applyBorder="1" applyAlignment="1" applyProtection="1">
      <alignment vertical="center"/>
      <protection locked="0"/>
    </xf>
    <xf numFmtId="0" fontId="19" fillId="5" borderId="16" xfId="0" applyFont="1" applyFill="1" applyBorder="1" applyAlignment="1" applyProtection="1">
      <alignment vertical="center"/>
      <protection locked="0"/>
    </xf>
    <xf numFmtId="0" fontId="19" fillId="5" borderId="1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0" fontId="0" fillId="5" borderId="1" xfId="1" applyNumberFormat="1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164" fontId="0" fillId="5" borderId="1" xfId="1" applyNumberFormat="1" applyFont="1" applyFill="1" applyBorder="1" applyAlignment="1" applyProtection="1">
      <alignment horizontal="center" vertical="center"/>
    </xf>
    <xf numFmtId="0" fontId="39" fillId="5" borderId="14" xfId="0" applyFont="1" applyFill="1" applyBorder="1" applyAlignment="1" applyProtection="1">
      <alignment vertical="center"/>
      <protection locked="0"/>
    </xf>
    <xf numFmtId="0" fontId="39" fillId="5" borderId="3" xfId="0" applyFont="1" applyFill="1" applyBorder="1" applyAlignment="1" applyProtection="1">
      <alignment horizontal="center" vertical="center"/>
      <protection locked="0"/>
    </xf>
    <xf numFmtId="0" fontId="39" fillId="5" borderId="1" xfId="0" applyFont="1" applyFill="1" applyBorder="1" applyAlignment="1" applyProtection="1">
      <alignment horizontal="center" vertical="center"/>
      <protection locked="0"/>
    </xf>
    <xf numFmtId="0" fontId="39" fillId="5" borderId="15" xfId="0" applyFont="1" applyFill="1" applyBorder="1" applyAlignment="1" applyProtection="1">
      <alignment vertical="center"/>
      <protection locked="0"/>
    </xf>
    <xf numFmtId="0" fontId="39" fillId="5" borderId="16" xfId="0" applyFont="1" applyFill="1" applyBorder="1" applyAlignment="1" applyProtection="1">
      <alignment vertical="center"/>
      <protection locked="0"/>
    </xf>
    <xf numFmtId="0" fontId="38" fillId="6" borderId="1" xfId="0" applyFont="1" applyFill="1" applyBorder="1" applyAlignment="1" applyProtection="1">
      <alignment vertical="center"/>
      <protection locked="0"/>
    </xf>
    <xf numFmtId="0" fontId="38" fillId="6" borderId="1" xfId="0" applyFont="1" applyFill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8" fillId="2" borderId="0" xfId="0" applyFont="1" applyFill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165" fontId="24" fillId="4" borderId="1" xfId="2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165" fontId="0" fillId="0" borderId="13" xfId="0" applyNumberFormat="1" applyBorder="1" applyAlignment="1" applyProtection="1">
      <alignment horizontal="center" vertical="center"/>
    </xf>
    <xf numFmtId="165" fontId="19" fillId="0" borderId="13" xfId="0" applyNumberFormat="1" applyFont="1" applyBorder="1" applyAlignment="1" applyProtection="1">
      <alignment horizontal="center" vertical="center"/>
    </xf>
    <xf numFmtId="0" fontId="24" fillId="2" borderId="2" xfId="0" applyFont="1" applyFill="1" applyBorder="1" applyAlignment="1" applyProtection="1">
      <alignment horizontal="center" vertical="center"/>
    </xf>
    <xf numFmtId="0" fontId="24" fillId="2" borderId="13" xfId="0" applyFont="1" applyFill="1" applyBorder="1" applyAlignment="1" applyProtection="1">
      <alignment horizontal="center" vertical="center"/>
    </xf>
    <xf numFmtId="0" fontId="27" fillId="7" borderId="1" xfId="0" applyFont="1" applyFill="1" applyBorder="1" applyAlignment="1" applyProtection="1">
      <alignment horizontal="center" vertical="center"/>
    </xf>
    <xf numFmtId="0" fontId="16" fillId="7" borderId="1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right" vertical="center"/>
    </xf>
    <xf numFmtId="0" fontId="4" fillId="4" borderId="1" xfId="0" applyFont="1" applyFill="1" applyBorder="1" applyAlignment="1" applyProtection="1">
      <alignment horizontal="right" vertical="center"/>
    </xf>
    <xf numFmtId="165" fontId="4" fillId="4" borderId="1" xfId="2" applyNumberFormat="1" applyFont="1" applyFill="1" applyBorder="1" applyAlignment="1" applyProtection="1">
      <alignment horizontal="center" vertical="center"/>
    </xf>
    <xf numFmtId="165" fontId="24" fillId="4" borderId="1" xfId="1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165" fontId="24" fillId="14" borderId="1" xfId="1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 applyProtection="1">
      <alignment horizontal="center" vertical="center"/>
    </xf>
    <xf numFmtId="0" fontId="25" fillId="7" borderId="1" xfId="0" applyFont="1" applyFill="1" applyBorder="1" applyAlignment="1" applyProtection="1">
      <alignment horizontal="center" vertical="center" wrapText="1"/>
    </xf>
    <xf numFmtId="0" fontId="16" fillId="0" borderId="0" xfId="0" applyFont="1" applyProtection="1"/>
    <xf numFmtId="0" fontId="25" fillId="4" borderId="1" xfId="0" applyFont="1" applyFill="1" applyBorder="1" applyAlignment="1" applyProtection="1">
      <alignment horizontal="center" vertical="center" wrapText="1"/>
    </xf>
    <xf numFmtId="0" fontId="38" fillId="6" borderId="1" xfId="0" applyFont="1" applyFill="1" applyBorder="1" applyAlignment="1" applyProtection="1">
      <alignment horizontal="center" vertical="center"/>
    </xf>
    <xf numFmtId="0" fontId="39" fillId="7" borderId="1" xfId="0" applyFont="1" applyFill="1" applyBorder="1" applyAlignment="1" applyProtection="1">
      <alignment horizontal="center" vertical="center"/>
    </xf>
    <xf numFmtId="0" fontId="24" fillId="7" borderId="1" xfId="0" applyFont="1" applyFill="1" applyBorder="1" applyAlignment="1" applyProtection="1">
      <alignment horizontal="center" vertical="center" wrapText="1"/>
    </xf>
    <xf numFmtId="0" fontId="39" fillId="5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28" fillId="6" borderId="1" xfId="0" applyFont="1" applyFill="1" applyBorder="1" applyAlignment="1" applyProtection="1">
      <alignment horizontal="center" vertical="center" wrapText="1"/>
    </xf>
    <xf numFmtId="0" fontId="44" fillId="5" borderId="1" xfId="0" applyFont="1" applyFill="1" applyBorder="1" applyAlignment="1" applyProtection="1">
      <alignment horizontal="center" vertical="center" wrapText="1"/>
    </xf>
    <xf numFmtId="0" fontId="40" fillId="5" borderId="1" xfId="0" applyFont="1" applyFill="1" applyBorder="1" applyAlignment="1" applyProtection="1">
      <alignment horizontal="center" vertical="center"/>
    </xf>
    <xf numFmtId="0" fontId="32" fillId="6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0" fillId="7" borderId="1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/>
    </xf>
    <xf numFmtId="0" fontId="4" fillId="12" borderId="1" xfId="0" applyFont="1" applyFill="1" applyBorder="1" applyAlignment="1" applyProtection="1">
      <alignment horizontal="center" vertical="center"/>
    </xf>
    <xf numFmtId="0" fontId="0" fillId="9" borderId="0" xfId="0" applyFill="1" applyProtection="1"/>
    <xf numFmtId="0" fontId="4" fillId="13" borderId="1" xfId="0" applyFont="1" applyFill="1" applyBorder="1" applyAlignment="1" applyProtection="1">
      <alignment horizontal="center" vertical="center"/>
    </xf>
    <xf numFmtId="164" fontId="0" fillId="4" borderId="1" xfId="1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164" fontId="4" fillId="0" borderId="0" xfId="0" applyNumberFormat="1" applyFont="1" applyAlignment="1" applyProtection="1">
      <alignment horizontal="center" vertical="center" wrapText="1"/>
    </xf>
    <xf numFmtId="0" fontId="40" fillId="5" borderId="13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/>
    </xf>
    <xf numFmtId="0" fontId="4" fillId="11" borderId="1" xfId="0" applyFont="1" applyFill="1" applyBorder="1" applyAlignment="1" applyProtection="1">
      <alignment horizontal="center" vertical="center"/>
    </xf>
    <xf numFmtId="164" fontId="0" fillId="5" borderId="1" xfId="0" applyNumberForma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4" fillId="11" borderId="1" xfId="0" applyFont="1" applyFill="1" applyBorder="1" applyAlignment="1" applyProtection="1">
      <alignment horizontal="center" vertical="center"/>
    </xf>
    <xf numFmtId="0" fontId="28" fillId="7" borderId="1" xfId="0" applyFont="1" applyFill="1" applyBorder="1" applyAlignment="1" applyProtection="1">
      <alignment vertical="center" wrapText="1"/>
    </xf>
    <xf numFmtId="0" fontId="28" fillId="7" borderId="1" xfId="0" applyFont="1" applyFill="1" applyBorder="1" applyAlignment="1" applyProtection="1">
      <alignment horizontal="center" vertical="center" wrapText="1"/>
    </xf>
    <xf numFmtId="0" fontId="28" fillId="3" borderId="1" xfId="0" applyFont="1" applyFill="1" applyBorder="1" applyAlignment="1" applyProtection="1">
      <alignment horizontal="center" vertical="center"/>
    </xf>
    <xf numFmtId="0" fontId="29" fillId="3" borderId="1" xfId="0" applyFont="1" applyFill="1" applyBorder="1" applyAlignment="1" applyProtection="1">
      <alignment horizontal="center" vertical="center"/>
    </xf>
    <xf numFmtId="0" fontId="30" fillId="7" borderId="1" xfId="0" applyFont="1" applyFill="1" applyBorder="1" applyAlignment="1" applyProtection="1">
      <alignment vertical="center" wrapText="1"/>
    </xf>
    <xf numFmtId="0" fontId="30" fillId="7" borderId="1" xfId="0" applyFont="1" applyFill="1" applyBorder="1" applyAlignment="1" applyProtection="1">
      <alignment horizontal="center" vertical="center" wrapText="1"/>
    </xf>
    <xf numFmtId="0" fontId="31" fillId="7" borderId="1" xfId="0" applyFont="1" applyFill="1" applyBorder="1" applyAlignment="1" applyProtection="1">
      <alignment horizontal="left" vertical="center" wrapText="1"/>
    </xf>
    <xf numFmtId="0" fontId="31" fillId="7" borderId="1" xfId="0" applyFont="1" applyFill="1" applyBorder="1" applyAlignment="1" applyProtection="1">
      <alignment horizontal="center" vertical="center"/>
    </xf>
    <xf numFmtId="0" fontId="32" fillId="7" borderId="1" xfId="0" applyFont="1" applyFill="1" applyBorder="1" applyAlignment="1" applyProtection="1">
      <alignment horizontal="left" vertical="center" wrapText="1"/>
    </xf>
    <xf numFmtId="0" fontId="32" fillId="7" borderId="1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left" vertical="center" wrapText="1"/>
    </xf>
    <xf numFmtId="0" fontId="4" fillId="7" borderId="1" xfId="0" applyFont="1" applyFill="1" applyBorder="1" applyAlignment="1" applyProtection="1">
      <alignment horizontal="center" vertical="center"/>
    </xf>
    <xf numFmtId="0" fontId="4" fillId="12" borderId="1" xfId="0" applyFont="1" applyFill="1" applyBorder="1" applyAlignment="1" applyProtection="1">
      <alignment horizontal="left" vertical="center" wrapText="1"/>
    </xf>
    <xf numFmtId="0" fontId="4" fillId="9" borderId="0" xfId="0" applyFont="1" applyFill="1" applyAlignment="1" applyProtection="1">
      <alignment horizontal="center" vertical="center"/>
    </xf>
    <xf numFmtId="0" fontId="8" fillId="9" borderId="0" xfId="0" applyFont="1" applyFill="1" applyAlignment="1" applyProtection="1">
      <alignment horizontal="center" vertical="center"/>
    </xf>
    <xf numFmtId="0" fontId="25" fillId="9" borderId="0" xfId="0" applyFont="1" applyFill="1" applyAlignment="1" applyProtection="1">
      <alignment horizontal="center" vertical="center"/>
    </xf>
    <xf numFmtId="0" fontId="0" fillId="12" borderId="1" xfId="0" applyFill="1" applyBorder="1" applyAlignment="1" applyProtection="1">
      <alignment vertical="center" wrapText="1"/>
    </xf>
    <xf numFmtId="0" fontId="0" fillId="12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0" fillId="12" borderId="1" xfId="0" applyFill="1" applyBorder="1" applyAlignment="1" applyProtection="1">
      <alignment vertical="center"/>
    </xf>
    <xf numFmtId="0" fontId="0" fillId="12" borderId="1" xfId="0" applyFill="1" applyBorder="1" applyAlignment="1" applyProtection="1">
      <alignment horizontal="center" vertical="center"/>
    </xf>
    <xf numFmtId="0" fontId="19" fillId="9" borderId="0" xfId="0" applyFont="1" applyFill="1" applyProtection="1"/>
    <xf numFmtId="0" fontId="4" fillId="13" borderId="1" xfId="0" applyFont="1" applyFill="1" applyBorder="1" applyAlignment="1" applyProtection="1">
      <alignment horizontal="center" vertical="center" wrapText="1"/>
    </xf>
    <xf numFmtId="0" fontId="24" fillId="13" borderId="1" xfId="0" applyFont="1" applyFill="1" applyBorder="1" applyAlignment="1" applyProtection="1">
      <alignment horizontal="center" vertical="center"/>
    </xf>
    <xf numFmtId="0" fontId="19" fillId="0" borderId="0" xfId="0" applyFont="1" applyFill="1" applyBorder="1" applyProtection="1"/>
    <xf numFmtId="0" fontId="4" fillId="0" borderId="0" xfId="0" applyFont="1" applyAlignment="1" applyProtection="1">
      <alignment horizontal="center" wrapText="1"/>
    </xf>
    <xf numFmtId="16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8" fillId="6" borderId="1" xfId="0" applyFont="1" applyFill="1" applyBorder="1" applyAlignment="1" applyProtection="1">
      <alignment vertical="center" wrapText="1"/>
    </xf>
    <xf numFmtId="0" fontId="44" fillId="5" borderId="1" xfId="0" applyFont="1" applyFill="1" applyBorder="1" applyAlignment="1" applyProtection="1">
      <alignment vertical="center" wrapText="1"/>
    </xf>
    <xf numFmtId="0" fontId="40" fillId="5" borderId="1" xfId="0" applyFont="1" applyFill="1" applyBorder="1" applyAlignment="1" applyProtection="1">
      <alignment horizontal="left" vertical="center" wrapText="1"/>
    </xf>
    <xf numFmtId="0" fontId="32" fillId="6" borderId="1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right" vertical="center" wrapText="1"/>
    </xf>
    <xf numFmtId="0" fontId="0" fillId="7" borderId="1" xfId="0" applyFill="1" applyBorder="1" applyAlignment="1" applyProtection="1">
      <alignment vertical="center" wrapText="1"/>
    </xf>
    <xf numFmtId="0" fontId="0" fillId="7" borderId="1" xfId="0" applyFill="1" applyBorder="1" applyAlignment="1" applyProtection="1">
      <alignment vertical="center"/>
    </xf>
    <xf numFmtId="0" fontId="4" fillId="12" borderId="1" xfId="0" applyFont="1" applyFill="1" applyBorder="1" applyAlignment="1" applyProtection="1">
      <alignment horizontal="right" vertical="center"/>
    </xf>
    <xf numFmtId="0" fontId="0" fillId="0" borderId="0" xfId="0" applyFill="1" applyProtection="1"/>
    <xf numFmtId="0" fontId="40" fillId="5" borderId="2" xfId="0" applyFont="1" applyFill="1" applyBorder="1" applyAlignment="1" applyProtection="1">
      <alignment vertical="center" wrapText="1"/>
    </xf>
    <xf numFmtId="0" fontId="7" fillId="6" borderId="1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0" fontId="0" fillId="6" borderId="1" xfId="1" applyNumberFormat="1" applyFon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</xf>
    <xf numFmtId="164" fontId="0" fillId="0" borderId="0" xfId="0" applyNumberFormat="1" applyFill="1" applyBorder="1" applyAlignment="1" applyProtection="1">
      <alignment horizontal="center" vertical="center"/>
    </xf>
    <xf numFmtId="9" fontId="16" fillId="4" borderId="1" xfId="1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165" fontId="4" fillId="0" borderId="0" xfId="2" applyNumberFormat="1" applyFont="1" applyFill="1" applyBorder="1" applyAlignment="1" applyProtection="1">
      <alignment horizontal="center" vertical="center"/>
    </xf>
    <xf numFmtId="165" fontId="24" fillId="0" borderId="0" xfId="1" applyNumberFormat="1" applyFont="1" applyFill="1" applyBorder="1" applyAlignment="1" applyProtection="1">
      <alignment horizontal="center" vertical="center"/>
    </xf>
    <xf numFmtId="2" fontId="4" fillId="0" borderId="0" xfId="2" applyNumberFormat="1" applyFont="1" applyFill="1" applyBorder="1" applyAlignment="1" applyProtection="1">
      <alignment horizontal="center" vertical="center"/>
    </xf>
    <xf numFmtId="0" fontId="48" fillId="7" borderId="1" xfId="0" applyFont="1" applyFill="1" applyBorder="1" applyAlignment="1" applyProtection="1">
      <alignment horizontal="left" vertical="center" wrapText="1"/>
    </xf>
    <xf numFmtId="0" fontId="49" fillId="7" borderId="1" xfId="0" applyFont="1" applyFill="1" applyBorder="1" applyAlignment="1" applyProtection="1">
      <alignment horizontal="left" vertical="center" wrapText="1"/>
    </xf>
    <xf numFmtId="0" fontId="42" fillId="9" borderId="1" xfId="0" applyFont="1" applyFill="1" applyBorder="1" applyAlignment="1" applyProtection="1">
      <alignment horizontal="center"/>
    </xf>
    <xf numFmtId="164" fontId="50" fillId="4" borderId="1" xfId="1" applyNumberFormat="1" applyFont="1" applyFill="1" applyBorder="1" applyAlignment="1" applyProtection="1">
      <alignment horizontal="center" vertical="center"/>
    </xf>
    <xf numFmtId="164" fontId="51" fillId="4" borderId="1" xfId="1" applyNumberFormat="1" applyFont="1" applyFill="1" applyBorder="1" applyAlignment="1" applyProtection="1">
      <alignment horizontal="center" vertical="center"/>
    </xf>
    <xf numFmtId="164" fontId="50" fillId="11" borderId="1" xfId="0" applyNumberFormat="1" applyFont="1" applyFill="1" applyBorder="1" applyAlignment="1" applyProtection="1">
      <alignment horizontal="center" vertical="center"/>
    </xf>
    <xf numFmtId="0" fontId="52" fillId="14" borderId="1" xfId="0" applyFont="1" applyFill="1" applyBorder="1" applyAlignment="1" applyProtection="1">
      <alignment horizontal="center" vertical="center" wrapText="1"/>
    </xf>
    <xf numFmtId="0" fontId="37" fillId="14" borderId="1" xfId="0" applyFont="1" applyFill="1" applyBorder="1" applyAlignment="1" applyProtection="1">
      <alignment horizontal="center" vertical="center" wrapText="1"/>
    </xf>
    <xf numFmtId="165" fontId="12" fillId="8" borderId="1" xfId="1" applyNumberFormat="1" applyFont="1" applyFill="1" applyBorder="1" applyAlignment="1" applyProtection="1">
      <alignment horizontal="center" vertical="center"/>
    </xf>
    <xf numFmtId="0" fontId="50" fillId="0" borderId="0" xfId="0" applyFont="1" applyAlignment="1" applyProtection="1">
      <alignment vertical="center"/>
    </xf>
    <xf numFmtId="0" fontId="56" fillId="7" borderId="1" xfId="0" applyFont="1" applyFill="1" applyBorder="1" applyAlignment="1" applyProtection="1">
      <alignment horizontal="center" vertical="center" wrapText="1"/>
    </xf>
    <xf numFmtId="0" fontId="55" fillId="7" borderId="1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1" fillId="11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53" fillId="0" borderId="0" xfId="0" applyFont="1" applyFill="1" applyProtection="1"/>
    <xf numFmtId="0" fontId="0" fillId="0" borderId="13" xfId="0" applyFill="1" applyBorder="1" applyAlignment="1" applyProtection="1">
      <alignment horizontal="center" vertical="center"/>
      <protection locked="0"/>
    </xf>
    <xf numFmtId="9" fontId="0" fillId="3" borderId="1" xfId="1" applyFont="1" applyFill="1" applyBorder="1" applyAlignment="1" applyProtection="1">
      <alignment horizontal="center" vertical="center"/>
    </xf>
    <xf numFmtId="165" fontId="0" fillId="4" borderId="13" xfId="0" applyNumberFormat="1" applyFill="1" applyBorder="1" applyAlignment="1" applyProtection="1">
      <alignment horizontal="center" vertical="center"/>
    </xf>
    <xf numFmtId="14" fontId="19" fillId="4" borderId="1" xfId="0" applyNumberFormat="1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0" fontId="27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2" fontId="4" fillId="4" borderId="1" xfId="2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right" vertical="center"/>
    </xf>
    <xf numFmtId="0" fontId="0" fillId="0" borderId="19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</xf>
    <xf numFmtId="165" fontId="24" fillId="15" borderId="1" xfId="2" applyNumberFormat="1" applyFont="1" applyFill="1" applyBorder="1" applyAlignment="1" applyProtection="1">
      <alignment horizontal="center" vertical="center"/>
    </xf>
    <xf numFmtId="0" fontId="14" fillId="15" borderId="1" xfId="0" applyFont="1" applyFill="1" applyBorder="1" applyAlignment="1" applyProtection="1">
      <alignment horizontal="center" vertical="center" wrapText="1"/>
    </xf>
    <xf numFmtId="165" fontId="14" fillId="15" borderId="1" xfId="1" applyNumberFormat="1" applyFont="1" applyFill="1" applyBorder="1" applyAlignment="1" applyProtection="1">
      <alignment horizontal="center" vertical="center"/>
    </xf>
    <xf numFmtId="165" fontId="58" fillId="15" borderId="1" xfId="1" applyNumberFormat="1" applyFont="1" applyFill="1" applyBorder="1" applyAlignment="1" applyProtection="1">
      <alignment horizontal="right" vertical="center"/>
    </xf>
    <xf numFmtId="9" fontId="0" fillId="16" borderId="1" xfId="1" applyFont="1" applyFill="1" applyBorder="1" applyAlignment="1" applyProtection="1">
      <alignment horizontal="center"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/>
    </xf>
    <xf numFmtId="9" fontId="47" fillId="16" borderId="1" xfId="1" applyFont="1" applyFill="1" applyBorder="1" applyAlignment="1" applyProtection="1">
      <alignment horizontal="center" vertical="center"/>
    </xf>
    <xf numFmtId="165" fontId="14" fillId="16" borderId="1" xfId="1" applyNumberFormat="1" applyFont="1" applyFill="1" applyBorder="1" applyAlignment="1" applyProtection="1">
      <alignment horizontal="right"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5" borderId="1" xfId="0" applyFont="1" applyFill="1" applyBorder="1" applyAlignment="1" applyProtection="1">
      <alignment horizontal="center" vertical="center"/>
    </xf>
    <xf numFmtId="0" fontId="8" fillId="15" borderId="1" xfId="0" applyFont="1" applyFill="1" applyBorder="1" applyAlignment="1" applyProtection="1">
      <alignment horizontal="center" vertical="center"/>
    </xf>
    <xf numFmtId="165" fontId="24" fillId="15" borderId="1" xfId="1" applyNumberFormat="1" applyFont="1" applyFill="1" applyBorder="1" applyAlignment="1" applyProtection="1">
      <alignment horizontal="center" vertical="center"/>
    </xf>
    <xf numFmtId="0" fontId="4" fillId="15" borderId="1" xfId="0" applyFont="1" applyFill="1" applyBorder="1" applyAlignment="1" applyProtection="1">
      <alignment horizontal="center" vertical="center" wrapText="1"/>
    </xf>
    <xf numFmtId="0" fontId="41" fillId="15" borderId="1" xfId="0" applyFont="1" applyFill="1" applyBorder="1" applyAlignment="1" applyProtection="1">
      <alignment horizontal="center" vertical="center" wrapText="1"/>
    </xf>
    <xf numFmtId="2" fontId="41" fillId="15" borderId="1" xfId="1" applyNumberFormat="1" applyFont="1" applyFill="1" applyBorder="1" applyAlignment="1" applyProtection="1">
      <alignment horizontal="center" vertical="center"/>
    </xf>
    <xf numFmtId="2" fontId="41" fillId="15" borderId="1" xfId="2" applyNumberFormat="1" applyFont="1" applyFill="1" applyBorder="1" applyAlignment="1" applyProtection="1">
      <alignment horizontal="center" vertical="center"/>
    </xf>
    <xf numFmtId="2" fontId="12" fillId="15" borderId="1" xfId="2" applyNumberFormat="1" applyFont="1" applyFill="1" applyBorder="1" applyAlignment="1" applyProtection="1">
      <alignment horizontal="right" vertical="center"/>
    </xf>
    <xf numFmtId="0" fontId="53" fillId="15" borderId="1" xfId="0" applyFont="1" applyFill="1" applyBorder="1" applyAlignment="1" applyProtection="1">
      <alignment horizontal="center" vertical="center" wrapText="1"/>
    </xf>
    <xf numFmtId="2" fontId="53" fillId="15" borderId="1" xfId="1" applyNumberFormat="1" applyFont="1" applyFill="1" applyBorder="1" applyAlignment="1" applyProtection="1">
      <alignment horizontal="center" vertical="center"/>
    </xf>
    <xf numFmtId="2" fontId="53" fillId="15" borderId="1" xfId="2" applyNumberFormat="1" applyFont="1" applyFill="1" applyBorder="1" applyAlignment="1" applyProtection="1">
      <alignment horizontal="center" vertical="center"/>
    </xf>
    <xf numFmtId="0" fontId="0" fillId="0" borderId="1" xfId="0" applyFill="1" applyBorder="1" applyProtection="1">
      <protection locked="0"/>
    </xf>
    <xf numFmtId="0" fontId="4" fillId="7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164" fontId="0" fillId="0" borderId="1" xfId="1" applyNumberFormat="1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0" fillId="9" borderId="1" xfId="0" applyFill="1" applyBorder="1" applyProtection="1">
      <protection locked="0"/>
    </xf>
    <xf numFmtId="0" fontId="12" fillId="4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52" fillId="0" borderId="1" xfId="0" applyFont="1" applyFill="1" applyBorder="1" applyAlignment="1" applyProtection="1">
      <alignment horizontal="center" vertical="center" wrapText="1"/>
    </xf>
    <xf numFmtId="0" fontId="37" fillId="0" borderId="1" xfId="0" applyFont="1" applyFill="1" applyBorder="1" applyAlignment="1" applyProtection="1">
      <alignment horizontal="center" vertical="center" wrapText="1"/>
    </xf>
    <xf numFmtId="0" fontId="41" fillId="11" borderId="1" xfId="0" applyFont="1" applyFill="1" applyBorder="1" applyAlignment="1" applyProtection="1">
      <alignment horizontal="center" vertical="center" wrapText="1"/>
    </xf>
    <xf numFmtId="164" fontId="41" fillId="11" borderId="1" xfId="0" applyNumberFormat="1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right" vertical="center"/>
    </xf>
    <xf numFmtId="1" fontId="0" fillId="6" borderId="1" xfId="1" applyNumberFormat="1" applyFont="1" applyFill="1" applyBorder="1" applyAlignment="1" applyProtection="1">
      <alignment horizontal="center" vertical="center"/>
    </xf>
    <xf numFmtId="0" fontId="16" fillId="14" borderId="1" xfId="0" applyFont="1" applyFill="1" applyBorder="1" applyAlignment="1" applyProtection="1">
      <alignment horizontal="center" vertical="center"/>
      <protection locked="0"/>
    </xf>
    <xf numFmtId="165" fontId="12" fillId="14" borderId="1" xfId="1" applyNumberFormat="1" applyFont="1" applyFill="1" applyBorder="1" applyAlignment="1" applyProtection="1">
      <alignment horizontal="center" vertical="center"/>
    </xf>
    <xf numFmtId="2" fontId="8" fillId="14" borderId="1" xfId="1" applyNumberFormat="1" applyFont="1" applyFill="1" applyBorder="1" applyAlignment="1" applyProtection="1">
      <alignment horizontal="center" vertical="center"/>
    </xf>
    <xf numFmtId="0" fontId="14" fillId="14" borderId="1" xfId="0" applyFont="1" applyFill="1" applyBorder="1" applyAlignment="1" applyProtection="1">
      <alignment horizontal="center" vertical="center" wrapText="1"/>
    </xf>
    <xf numFmtId="0" fontId="14" fillId="14" borderId="11" xfId="0" applyFont="1" applyFill="1" applyBorder="1" applyAlignment="1" applyProtection="1">
      <alignment horizontal="center" vertical="center" wrapText="1"/>
    </xf>
    <xf numFmtId="0" fontId="60" fillId="11" borderId="0" xfId="0" applyFont="1" applyFill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65" fontId="4" fillId="0" borderId="1" xfId="0" applyNumberFormat="1" applyFont="1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  <protection locked="0"/>
    </xf>
    <xf numFmtId="165" fontId="4" fillId="0" borderId="3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0" fontId="0" fillId="14" borderId="3" xfId="0" applyFill="1" applyBorder="1" applyAlignment="1" applyProtection="1">
      <alignment horizontal="center" vertical="center"/>
      <protection locked="0"/>
    </xf>
    <xf numFmtId="165" fontId="0" fillId="6" borderId="1" xfId="1" applyNumberFormat="1" applyFont="1" applyFill="1" applyBorder="1" applyAlignment="1" applyProtection="1">
      <alignment horizontal="center" vertical="center"/>
    </xf>
    <xf numFmtId="0" fontId="8" fillId="14" borderId="1" xfId="0" applyFont="1" applyFill="1" applyBorder="1" applyAlignment="1" applyProtection="1">
      <alignment horizontal="center" vertical="center" wrapText="1"/>
    </xf>
    <xf numFmtId="0" fontId="8" fillId="14" borderId="11" xfId="0" applyFont="1" applyFill="1" applyBorder="1" applyAlignment="1" applyProtection="1">
      <alignment horizontal="center" vertical="center" wrapText="1"/>
    </xf>
    <xf numFmtId="2" fontId="16" fillId="14" borderId="1" xfId="1" applyNumberFormat="1" applyFont="1" applyFill="1" applyBorder="1" applyAlignment="1" applyProtection="1">
      <alignment horizontal="center" vertical="center"/>
    </xf>
    <xf numFmtId="165" fontId="53" fillId="14" borderId="1" xfId="1" applyNumberFormat="1" applyFont="1" applyFill="1" applyBorder="1" applyAlignment="1" applyProtection="1">
      <alignment horizontal="center" vertical="center"/>
    </xf>
    <xf numFmtId="165" fontId="53" fillId="14" borderId="1" xfId="0" applyNumberFormat="1" applyFont="1" applyFill="1" applyBorder="1" applyAlignment="1" applyProtection="1">
      <alignment horizontal="center" vertical="center"/>
    </xf>
    <xf numFmtId="165" fontId="41" fillId="14" borderId="1" xfId="0" applyNumberFormat="1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45" fillId="2" borderId="0" xfId="0" applyFont="1" applyFill="1" applyBorder="1" applyAlignment="1" applyProtection="1">
      <alignment vertical="top" wrapText="1"/>
      <protection locked="0"/>
    </xf>
    <xf numFmtId="0" fontId="45" fillId="2" borderId="18" xfId="0" applyFont="1" applyFill="1" applyBorder="1" applyAlignment="1" applyProtection="1">
      <alignment vertical="top" wrapText="1"/>
      <protection locked="0"/>
    </xf>
    <xf numFmtId="0" fontId="45" fillId="2" borderId="17" xfId="0" applyFont="1" applyFill="1" applyBorder="1" applyAlignment="1" applyProtection="1">
      <alignment vertical="top" wrapText="1"/>
      <protection locked="0"/>
    </xf>
    <xf numFmtId="0" fontId="45" fillId="2" borderId="8" xfId="0" applyFont="1" applyFill="1" applyBorder="1" applyAlignment="1" applyProtection="1">
      <alignment vertical="top" wrapText="1"/>
      <protection locked="0"/>
    </xf>
    <xf numFmtId="0" fontId="45" fillId="2" borderId="9" xfId="0" applyFont="1" applyFill="1" applyBorder="1" applyAlignment="1" applyProtection="1">
      <alignment vertical="top" wrapText="1"/>
      <protection locked="0"/>
    </xf>
    <xf numFmtId="0" fontId="45" fillId="2" borderId="10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6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/>
    </xf>
    <xf numFmtId="0" fontId="59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left" vertical="center"/>
    </xf>
    <xf numFmtId="0" fontId="45" fillId="0" borderId="0" xfId="0" applyFont="1" applyFill="1" applyBorder="1" applyAlignment="1" applyProtection="1">
      <alignment vertical="top" wrapText="1"/>
    </xf>
    <xf numFmtId="0" fontId="4" fillId="2" borderId="6" xfId="0" applyFont="1" applyFill="1" applyBorder="1" applyProtection="1"/>
    <xf numFmtId="0" fontId="45" fillId="2" borderId="5" xfId="0" applyFont="1" applyFill="1" applyBorder="1" applyAlignment="1" applyProtection="1">
      <alignment vertical="top" wrapText="1"/>
    </xf>
    <xf numFmtId="0" fontId="45" fillId="2" borderId="7" xfId="0" applyFont="1" applyFill="1" applyBorder="1" applyAlignment="1" applyProtection="1">
      <alignment vertical="top" wrapText="1"/>
    </xf>
    <xf numFmtId="0" fontId="11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right" vertical="top"/>
    </xf>
    <xf numFmtId="0" fontId="17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right"/>
    </xf>
    <xf numFmtId="0" fontId="4" fillId="0" borderId="0" xfId="0" applyFont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4" fillId="3" borderId="1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4" borderId="1" xfId="0" applyFont="1" applyFill="1" applyBorder="1" applyAlignment="1" applyProtection="1">
      <alignment vertical="center" wrapText="1"/>
    </xf>
    <xf numFmtId="0" fontId="4" fillId="5" borderId="1" xfId="0" applyFont="1" applyFill="1" applyBorder="1" applyAlignment="1" applyProtection="1">
      <alignment vertical="center" wrapText="1"/>
    </xf>
    <xf numFmtId="0" fontId="4" fillId="6" borderId="1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164" fontId="18" fillId="3" borderId="1" xfId="1" applyNumberFormat="1" applyFont="1" applyFill="1" applyBorder="1" applyAlignment="1" applyProtection="1">
      <alignment horizontal="center" vertical="center"/>
    </xf>
    <xf numFmtId="164" fontId="0" fillId="3" borderId="1" xfId="0" applyNumberFormat="1" applyFill="1" applyBorder="1" applyAlignment="1" applyProtection="1">
      <alignment horizontal="center" vertical="center"/>
    </xf>
    <xf numFmtId="9" fontId="0" fillId="3" borderId="1" xfId="0" applyNumberFormat="1" applyFill="1" applyBorder="1" applyAlignment="1" applyProtection="1">
      <alignment horizontal="center" vertical="center"/>
    </xf>
    <xf numFmtId="0" fontId="18" fillId="4" borderId="1" xfId="0" applyFont="1" applyFill="1" applyBorder="1" applyAlignment="1" applyProtection="1">
      <alignment horizontal="center" vertical="center" wrapText="1"/>
    </xf>
    <xf numFmtId="165" fontId="0" fillId="4" borderId="1" xfId="0" applyNumberFormat="1" applyFill="1" applyBorder="1" applyAlignment="1" applyProtection="1">
      <alignment horizontal="center" vertical="center"/>
    </xf>
    <xf numFmtId="0" fontId="18" fillId="5" borderId="1" xfId="0" applyFont="1" applyFill="1" applyBorder="1" applyAlignment="1" applyProtection="1">
      <alignment horizontal="center" vertical="center" wrapText="1"/>
    </xf>
    <xf numFmtId="0" fontId="18" fillId="6" borderId="1" xfId="0" applyFont="1" applyFill="1" applyBorder="1" applyAlignment="1" applyProtection="1">
      <alignment horizontal="center" vertical="center" wrapText="1"/>
    </xf>
    <xf numFmtId="0" fontId="54" fillId="2" borderId="1" xfId="0" applyFont="1" applyFill="1" applyBorder="1" applyAlignment="1" applyProtection="1">
      <alignment horizontal="center" vertical="center" wrapText="1"/>
    </xf>
    <xf numFmtId="0" fontId="52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164" fontId="0" fillId="3" borderId="1" xfId="1" applyNumberFormat="1" applyFont="1" applyFill="1" applyBorder="1" applyAlignment="1" applyProtection="1">
      <alignment horizontal="center" vertical="center"/>
    </xf>
    <xf numFmtId="164" fontId="54" fillId="3" borderId="1" xfId="1" applyNumberFormat="1" applyFont="1" applyFill="1" applyBorder="1" applyAlignment="1" applyProtection="1">
      <alignment horizontal="center" vertical="center"/>
    </xf>
    <xf numFmtId="164" fontId="52" fillId="3" borderId="1" xfId="1" applyNumberFormat="1" applyFont="1" applyFill="1" applyBorder="1" applyAlignment="1" applyProtection="1">
      <alignment horizontal="center" vertical="center"/>
    </xf>
    <xf numFmtId="9" fontId="12" fillId="2" borderId="1" xfId="1" applyFont="1" applyFill="1" applyBorder="1" applyAlignment="1" applyProtection="1">
      <alignment horizontal="center" vertical="center"/>
    </xf>
    <xf numFmtId="164" fontId="14" fillId="2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165" fontId="54" fillId="4" borderId="1" xfId="0" applyNumberFormat="1" applyFont="1" applyFill="1" applyBorder="1" applyAlignment="1" applyProtection="1">
      <alignment horizontal="center" vertical="center"/>
    </xf>
    <xf numFmtId="165" fontId="52" fillId="4" borderId="1" xfId="0" applyNumberFormat="1" applyFont="1" applyFill="1" applyBorder="1" applyAlignment="1" applyProtection="1">
      <alignment horizontal="center" vertical="center"/>
    </xf>
    <xf numFmtId="165" fontId="12" fillId="2" borderId="1" xfId="1" applyNumberFormat="1" applyFont="1" applyFill="1" applyBorder="1" applyAlignment="1" applyProtection="1">
      <alignment horizontal="center" vertical="center"/>
    </xf>
    <xf numFmtId="165" fontId="14" fillId="2" borderId="1" xfId="2" applyNumberFormat="1" applyFont="1" applyFill="1" applyBorder="1" applyAlignment="1" applyProtection="1">
      <alignment horizontal="center" vertical="center"/>
    </xf>
    <xf numFmtId="165" fontId="14" fillId="2" borderId="1" xfId="0" applyNumberFormat="1" applyFont="1" applyFill="1" applyBorder="1" applyAlignment="1" applyProtection="1">
      <alignment horizontal="center" vertical="center"/>
    </xf>
    <xf numFmtId="164" fontId="54" fillId="5" borderId="1" xfId="1" applyNumberFormat="1" applyFont="1" applyFill="1" applyBorder="1" applyAlignment="1" applyProtection="1">
      <alignment horizontal="center" vertical="center"/>
    </xf>
    <xf numFmtId="164" fontId="52" fillId="5" borderId="1" xfId="1" applyNumberFormat="1" applyFont="1" applyFill="1" applyBorder="1" applyAlignment="1" applyProtection="1">
      <alignment horizontal="center" vertical="center"/>
    </xf>
    <xf numFmtId="164" fontId="12" fillId="2" borderId="1" xfId="1" applyNumberFormat="1" applyFont="1" applyFill="1" applyBorder="1" applyAlignment="1" applyProtection="1">
      <alignment horizontal="center" vertical="center"/>
    </xf>
    <xf numFmtId="165" fontId="54" fillId="6" borderId="1" xfId="1" applyNumberFormat="1" applyFont="1" applyFill="1" applyBorder="1" applyAlignment="1" applyProtection="1">
      <alignment horizontal="center" vertical="center"/>
    </xf>
    <xf numFmtId="165" fontId="52" fillId="6" borderId="1" xfId="1" applyNumberFormat="1" applyFont="1" applyFill="1" applyBorder="1" applyAlignment="1" applyProtection="1">
      <alignment horizontal="center" vertical="center"/>
    </xf>
    <xf numFmtId="165" fontId="14" fillId="2" borderId="1" xfId="1" applyNumberFormat="1" applyFont="1" applyFill="1" applyBorder="1" applyAlignment="1" applyProtection="1">
      <alignment horizontal="center" vertical="center"/>
    </xf>
    <xf numFmtId="165" fontId="54" fillId="6" borderId="1" xfId="0" applyNumberFormat="1" applyFont="1" applyFill="1" applyBorder="1" applyAlignment="1" applyProtection="1">
      <alignment horizontal="center" vertical="center"/>
    </xf>
    <xf numFmtId="165" fontId="52" fillId="6" borderId="1" xfId="0" applyNumberFormat="1" applyFont="1" applyFill="1" applyBorder="1" applyAlignment="1" applyProtection="1">
      <alignment horizontal="center" vertical="center"/>
    </xf>
    <xf numFmtId="165" fontId="12" fillId="2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164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 wrapText="1"/>
    </xf>
    <xf numFmtId="165" fontId="0" fillId="0" borderId="0" xfId="0" applyNumberFormat="1" applyFill="1" applyBorder="1" applyAlignment="1" applyProtection="1">
      <alignment horizontal="center" vertical="center"/>
    </xf>
    <xf numFmtId="164" fontId="0" fillId="0" borderId="0" xfId="1" applyNumberFormat="1" applyFont="1" applyFill="1" applyBorder="1" applyAlignment="1" applyProtection="1">
      <alignment vertical="center" wrapText="1"/>
    </xf>
    <xf numFmtId="165" fontId="0" fillId="0" borderId="0" xfId="1" applyNumberFormat="1" applyFont="1" applyFill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16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7" borderId="0" xfId="0" applyFill="1" applyAlignment="1" applyProtection="1">
      <alignment horizontal="left" vertical="center" wrapText="1"/>
    </xf>
    <xf numFmtId="0" fontId="0" fillId="7" borderId="0" xfId="0" applyFill="1" applyAlignment="1" applyProtection="1">
      <alignment horizontal="center" vertical="center"/>
    </xf>
    <xf numFmtId="0" fontId="0" fillId="7" borderId="0" xfId="0" applyFill="1" applyAlignment="1" applyProtection="1">
      <alignment vertical="center"/>
    </xf>
    <xf numFmtId="0" fontId="0" fillId="5" borderId="1" xfId="0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center" wrapText="1"/>
    </xf>
    <xf numFmtId="0" fontId="0" fillId="7" borderId="0" xfId="0" applyFill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16" fillId="5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9" fontId="3" fillId="0" borderId="0" xfId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9" fontId="0" fillId="0" borderId="0" xfId="1" applyFont="1" applyFill="1" applyBorder="1" applyAlignment="1" applyProtection="1">
      <alignment vertical="center"/>
    </xf>
    <xf numFmtId="9" fontId="3" fillId="0" borderId="0" xfId="1" applyFont="1" applyFill="1" applyBorder="1" applyAlignment="1" applyProtection="1">
      <alignment vertical="center"/>
    </xf>
    <xf numFmtId="9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Protection="1"/>
    <xf numFmtId="0" fontId="2" fillId="2" borderId="0" xfId="0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16" borderId="1" xfId="0" applyFont="1" applyFill="1" applyBorder="1" applyAlignment="1" applyProtection="1">
      <alignment horizontal="center"/>
    </xf>
    <xf numFmtId="164" fontId="4" fillId="4" borderId="1" xfId="0" applyNumberFormat="1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horizontal="left" vertical="center"/>
    </xf>
    <xf numFmtId="0" fontId="18" fillId="2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0" fillId="10" borderId="1" xfId="0" applyFill="1" applyBorder="1" applyProtection="1"/>
    <xf numFmtId="0" fontId="24" fillId="15" borderId="1" xfId="0" applyFont="1" applyFill="1" applyBorder="1" applyAlignment="1" applyProtection="1">
      <alignment horizontal="center" vertical="center"/>
    </xf>
    <xf numFmtId="0" fontId="25" fillId="15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0" fillId="15" borderId="1" xfId="0" applyFill="1" applyBorder="1" applyAlignment="1" applyProtection="1">
      <alignment horizontal="center"/>
    </xf>
    <xf numFmtId="165" fontId="4" fillId="4" borderId="1" xfId="0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4" fillId="2" borderId="1" xfId="0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 wrapText="1"/>
    </xf>
    <xf numFmtId="2" fontId="4" fillId="0" borderId="0" xfId="0" applyNumberFormat="1" applyFont="1" applyAlignment="1" applyProtection="1">
      <alignment horizontal="center" vertical="center"/>
    </xf>
    <xf numFmtId="165" fontId="0" fillId="0" borderId="0" xfId="1" applyNumberFormat="1" applyFont="1" applyFill="1" applyBorder="1" applyAlignment="1" applyProtection="1">
      <alignment horizontal="center" vertical="center"/>
    </xf>
    <xf numFmtId="0" fontId="6" fillId="9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24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right" vertical="center"/>
    </xf>
    <xf numFmtId="0" fontId="24" fillId="2" borderId="3" xfId="0" applyFont="1" applyFill="1" applyBorder="1" applyAlignment="1" applyProtection="1">
      <alignment horizontal="center" vertical="center"/>
    </xf>
    <xf numFmtId="0" fontId="19" fillId="0" borderId="0" xfId="0" applyFont="1" applyProtection="1"/>
    <xf numFmtId="0" fontId="19" fillId="0" borderId="0" xfId="0" applyFont="1" applyAlignment="1" applyProtection="1">
      <alignment wrapText="1"/>
    </xf>
    <xf numFmtId="0" fontId="24" fillId="2" borderId="2" xfId="0" applyFont="1" applyFill="1" applyBorder="1" applyAlignment="1" applyProtection="1">
      <alignment horizontal="center" vertical="center" wrapText="1"/>
    </xf>
    <xf numFmtId="0" fontId="24" fillId="15" borderId="2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53" fillId="0" borderId="0" xfId="0" applyFont="1" applyProtection="1"/>
    <xf numFmtId="165" fontId="53" fillId="15" borderId="1" xfId="1" applyNumberFormat="1" applyFont="1" applyFill="1" applyBorder="1" applyAlignment="1" applyProtection="1">
      <alignment horizontal="center" vertical="center"/>
    </xf>
    <xf numFmtId="0" fontId="47" fillId="15" borderId="2" xfId="0" applyFont="1" applyFill="1" applyBorder="1" applyAlignment="1" applyProtection="1">
      <alignment vertical="center"/>
    </xf>
    <xf numFmtId="0" fontId="23" fillId="15" borderId="4" xfId="0" applyFont="1" applyFill="1" applyBorder="1" applyAlignment="1" applyProtection="1">
      <alignment vertical="center"/>
    </xf>
    <xf numFmtId="0" fontId="23" fillId="15" borderId="3" xfId="0" applyFont="1" applyFill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12" fillId="4" borderId="1" xfId="0" applyFont="1" applyFill="1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vertical="center"/>
    </xf>
    <xf numFmtId="0" fontId="53" fillId="2" borderId="0" xfId="0" applyFont="1" applyFill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  <xf numFmtId="0" fontId="24" fillId="2" borderId="1" xfId="0" applyFont="1" applyFill="1" applyBorder="1" applyAlignment="1" applyProtection="1">
      <alignment horizontal="left" vertical="center"/>
    </xf>
    <xf numFmtId="0" fontId="24" fillId="2" borderId="1" xfId="0" applyFont="1" applyFill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vertical="center" wrapText="1"/>
    </xf>
    <xf numFmtId="0" fontId="19" fillId="5" borderId="1" xfId="0" applyFont="1" applyFill="1" applyBorder="1" applyAlignment="1" applyProtection="1">
      <alignment horizontal="center" vertical="center"/>
    </xf>
    <xf numFmtId="0" fontId="28" fillId="0" borderId="0" xfId="0" applyFont="1" applyProtection="1"/>
    <xf numFmtId="0" fontId="28" fillId="0" borderId="1" xfId="0" applyFont="1" applyBorder="1" applyAlignment="1" applyProtection="1">
      <alignment horizontal="center" vertical="center"/>
    </xf>
    <xf numFmtId="0" fontId="30" fillId="0" borderId="0" xfId="0" applyFont="1" applyProtection="1"/>
    <xf numFmtId="0" fontId="30" fillId="0" borderId="1" xfId="0" applyFont="1" applyBorder="1" applyAlignment="1" applyProtection="1">
      <alignment horizontal="center" vertical="center"/>
    </xf>
    <xf numFmtId="0" fontId="19" fillId="7" borderId="0" xfId="0" applyFont="1" applyFill="1" applyAlignment="1" applyProtection="1">
      <alignment vertical="center" wrapText="1"/>
    </xf>
    <xf numFmtId="0" fontId="24" fillId="7" borderId="12" xfId="0" applyFont="1" applyFill="1" applyBorder="1" applyAlignment="1" applyProtection="1">
      <alignment horizontal="center" vertical="center"/>
    </xf>
    <xf numFmtId="0" fontId="24" fillId="7" borderId="1" xfId="0" applyFont="1" applyFill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vertical="center" wrapText="1"/>
    </xf>
    <xf numFmtId="0" fontId="56" fillId="14" borderId="1" xfId="0" applyFont="1" applyFill="1" applyBorder="1" applyAlignment="1" applyProtection="1">
      <alignment horizontal="center" vertical="center"/>
    </xf>
    <xf numFmtId="0" fontId="55" fillId="14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3" fillId="9" borderId="0" xfId="0" applyFont="1" applyFill="1" applyProtection="1"/>
    <xf numFmtId="0" fontId="4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center" vertical="center"/>
    </xf>
    <xf numFmtId="0" fontId="36" fillId="0" borderId="0" xfId="0" applyFont="1" applyProtection="1"/>
    <xf numFmtId="0" fontId="4" fillId="0" borderId="0" xfId="0" applyFont="1" applyAlignment="1" applyProtection="1">
      <alignment vertical="center" wrapText="1"/>
    </xf>
    <xf numFmtId="0" fontId="19" fillId="0" borderId="1" xfId="0" applyFont="1" applyBorder="1" applyProtection="1"/>
    <xf numFmtId="0" fontId="4" fillId="0" borderId="2" xfId="0" applyFont="1" applyBorder="1" applyAlignment="1" applyProtection="1">
      <alignment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4" fillId="5" borderId="11" xfId="0" applyFon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right" vertical="center"/>
    </xf>
    <xf numFmtId="0" fontId="42" fillId="2" borderId="1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43" fillId="4" borderId="1" xfId="0" applyFont="1" applyFill="1" applyBorder="1" applyAlignment="1" applyProtection="1">
      <alignment horizontal="left" vertical="center"/>
    </xf>
    <xf numFmtId="0" fontId="24" fillId="4" borderId="1" xfId="0" applyFont="1" applyFill="1" applyBorder="1" applyAlignment="1" applyProtection="1">
      <alignment horizontal="center" vertical="center"/>
    </xf>
    <xf numFmtId="0" fontId="24" fillId="4" borderId="1" xfId="0" applyFont="1" applyFill="1" applyBorder="1" applyAlignment="1" applyProtection="1">
      <alignment horizontal="center" vertical="center" wrapText="1"/>
    </xf>
    <xf numFmtId="0" fontId="38" fillId="6" borderId="1" xfId="0" applyFont="1" applyFill="1" applyBorder="1" applyAlignment="1" applyProtection="1">
      <alignment vertical="center" wrapText="1"/>
    </xf>
    <xf numFmtId="0" fontId="3" fillId="6" borderId="1" xfId="0" applyFont="1" applyFill="1" applyBorder="1" applyAlignment="1" applyProtection="1">
      <alignment vertical="center" wrapText="1"/>
    </xf>
    <xf numFmtId="0" fontId="7" fillId="6" borderId="1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horizontal="right" vertical="center" wrapText="1"/>
    </xf>
    <xf numFmtId="0" fontId="39" fillId="5" borderId="2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left" vertical="center" wrapText="1"/>
    </xf>
    <xf numFmtId="0" fontId="38" fillId="7" borderId="0" xfId="0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1" fillId="2" borderId="0" xfId="0" applyFont="1" applyFill="1" applyAlignment="1" applyProtection="1">
      <alignment horizontal="left" vertical="center"/>
    </xf>
    <xf numFmtId="0" fontId="19" fillId="7" borderId="1" xfId="0" applyFont="1" applyFill="1" applyBorder="1" applyAlignment="1" applyProtection="1">
      <alignment vertical="center" wrapText="1"/>
    </xf>
    <xf numFmtId="0" fontId="19" fillId="7" borderId="1" xfId="0" applyFont="1" applyFill="1" applyBorder="1" applyProtection="1"/>
    <xf numFmtId="0" fontId="56" fillId="0" borderId="1" xfId="0" applyFont="1" applyFill="1" applyBorder="1" applyAlignment="1" applyProtection="1">
      <alignment horizontal="center" vertical="center"/>
    </xf>
    <xf numFmtId="0" fontId="55" fillId="0" borderId="1" xfId="0" applyNumberFormat="1" applyFont="1" applyFill="1" applyBorder="1" applyAlignment="1" applyProtection="1">
      <alignment horizontal="center" vertical="center"/>
    </xf>
    <xf numFmtId="0" fontId="4" fillId="11" borderId="13" xfId="0" applyFont="1" applyFill="1" applyBorder="1" applyAlignment="1" applyProtection="1">
      <alignment horizontal="center" vertical="center" wrapText="1"/>
    </xf>
    <xf numFmtId="0" fontId="4" fillId="11" borderId="11" xfId="0" applyFont="1" applyFill="1" applyBorder="1" applyAlignment="1" applyProtection="1">
      <alignment horizontal="center" vertical="center"/>
    </xf>
    <xf numFmtId="0" fontId="61" fillId="11" borderId="0" xfId="0" applyFont="1" applyFill="1" applyBorder="1" applyAlignment="1" applyProtection="1">
      <alignment vertical="center" wrapText="1"/>
    </xf>
    <xf numFmtId="0" fontId="12" fillId="6" borderId="1" xfId="0" applyFont="1" applyFill="1" applyBorder="1" applyAlignment="1" applyProtection="1">
      <alignment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35" fillId="0" borderId="0" xfId="0" applyFont="1" applyProtection="1"/>
    <xf numFmtId="0" fontId="4" fillId="2" borderId="0" xfId="0" applyFont="1" applyFill="1" applyAlignment="1" applyProtection="1">
      <alignment horizontal="right" vertical="center"/>
    </xf>
    <xf numFmtId="0" fontId="4" fillId="14" borderId="1" xfId="0" applyFont="1" applyFill="1" applyBorder="1" applyAlignment="1" applyProtection="1">
      <alignment horizontal="center" vertical="center"/>
    </xf>
    <xf numFmtId="0" fontId="8" fillId="14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right" vertical="center" wrapText="1"/>
    </xf>
    <xf numFmtId="0" fontId="12" fillId="9" borderId="0" xfId="0" applyFont="1" applyFill="1" applyAlignment="1" applyProtection="1">
      <alignment horizontal="center"/>
    </xf>
    <xf numFmtId="0" fontId="12" fillId="14" borderId="1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 vertical="center"/>
    </xf>
    <xf numFmtId="0" fontId="47" fillId="14" borderId="2" xfId="0" applyFont="1" applyFill="1" applyBorder="1" applyAlignment="1" applyProtection="1">
      <alignment vertical="center"/>
    </xf>
    <xf numFmtId="0" fontId="0" fillId="0" borderId="17" xfId="0" applyFill="1" applyBorder="1" applyAlignment="1" applyProtection="1">
      <alignment horizontal="left"/>
    </xf>
    <xf numFmtId="0" fontId="4" fillId="7" borderId="2" xfId="0" applyFont="1" applyFill="1" applyBorder="1" applyAlignment="1" applyProtection="1">
      <alignment horizontal="center" vertical="center"/>
    </xf>
    <xf numFmtId="0" fontId="2" fillId="7" borderId="0" xfId="0" applyFont="1" applyFill="1" applyAlignment="1" applyProtection="1">
      <alignment horizontal="center" vertical="center"/>
    </xf>
    <xf numFmtId="0" fontId="12" fillId="9" borderId="4" xfId="0" applyFont="1" applyFill="1" applyBorder="1" applyAlignment="1" applyProtection="1">
      <alignment horizontal="center"/>
    </xf>
    <xf numFmtId="0" fontId="14" fillId="6" borderId="1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165" fontId="0" fillId="0" borderId="0" xfId="0" applyNumberFormat="1" applyProtection="1"/>
    <xf numFmtId="0" fontId="21" fillId="0" borderId="0" xfId="0" applyFont="1" applyFill="1" applyBorder="1" applyAlignment="1" applyProtection="1">
      <alignment vertical="center" wrapText="1"/>
    </xf>
    <xf numFmtId="0" fontId="0" fillId="9" borderId="6" xfId="0" applyFill="1" applyBorder="1" applyProtection="1"/>
    <xf numFmtId="0" fontId="0" fillId="9" borderId="5" xfId="0" applyFill="1" applyBorder="1" applyProtection="1"/>
    <xf numFmtId="0" fontId="0" fillId="9" borderId="7" xfId="0" applyFill="1" applyBorder="1" applyProtection="1"/>
    <xf numFmtId="0" fontId="0" fillId="9" borderId="8" xfId="0" applyFont="1" applyFill="1" applyBorder="1" applyAlignment="1" applyProtection="1">
      <alignment horizontal="left" vertical="center"/>
    </xf>
    <xf numFmtId="0" fontId="0" fillId="9" borderId="9" xfId="0" applyFont="1" applyFill="1" applyBorder="1" applyAlignment="1" applyProtection="1">
      <alignment horizontal="left" vertical="center"/>
    </xf>
    <xf numFmtId="0" fontId="0" fillId="9" borderId="10" xfId="0" applyFont="1" applyFill="1" applyBorder="1" applyAlignment="1" applyProtection="1">
      <alignment horizontal="left" vertical="center"/>
    </xf>
    <xf numFmtId="0" fontId="62" fillId="0" borderId="0" xfId="0" applyFont="1" applyAlignment="1" applyProtection="1">
      <alignment wrapText="1"/>
    </xf>
    <xf numFmtId="0" fontId="0" fillId="9" borderId="17" xfId="0" applyFill="1" applyBorder="1" applyProtection="1"/>
    <xf numFmtId="0" fontId="0" fillId="9" borderId="0" xfId="0" applyFill="1" applyBorder="1" applyProtection="1"/>
    <xf numFmtId="0" fontId="0" fillId="9" borderId="18" xfId="0" applyFill="1" applyBorder="1" applyProtection="1"/>
    <xf numFmtId="0" fontId="0" fillId="0" borderId="0" xfId="0" applyAlignment="1" applyProtection="1">
      <alignment vertical="center" wrapText="1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0" fontId="59" fillId="0" borderId="0" xfId="0" applyFont="1" applyFill="1" applyBorder="1" applyAlignment="1" applyProtection="1">
      <alignment horizontal="center" vertical="center" wrapText="1"/>
    </xf>
    <xf numFmtId="0" fontId="59" fillId="0" borderId="0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165" fontId="0" fillId="6" borderId="12" xfId="1" applyNumberFormat="1" applyFont="1" applyFill="1" applyBorder="1" applyAlignment="1" applyProtection="1">
      <alignment horizontal="center" vertical="center" wrapText="1"/>
    </xf>
    <xf numFmtId="165" fontId="0" fillId="6" borderId="11" xfId="1" applyNumberFormat="1" applyFont="1" applyFill="1" applyBorder="1" applyAlignment="1" applyProtection="1">
      <alignment horizontal="center" vertical="center" wrapText="1"/>
    </xf>
    <xf numFmtId="0" fontId="0" fillId="4" borderId="2" xfId="0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5" borderId="2" xfId="0" applyFont="1" applyFill="1" applyBorder="1" applyAlignment="1" applyProtection="1">
      <alignment horizontal="center" vertical="center" wrapText="1"/>
      <protection locked="0"/>
    </xf>
    <xf numFmtId="0" fontId="0" fillId="5" borderId="3" xfId="0" applyFont="1" applyFill="1" applyBorder="1" applyAlignment="1" applyProtection="1">
      <alignment horizontal="center" vertical="center" wrapText="1"/>
      <protection locked="0"/>
    </xf>
    <xf numFmtId="0" fontId="0" fillId="6" borderId="2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62" fillId="0" borderId="0" xfId="0" applyFont="1" applyAlignment="1" applyProtection="1">
      <alignment horizontal="left" wrapText="1"/>
    </xf>
    <xf numFmtId="0" fontId="53" fillId="2" borderId="6" xfId="0" applyFont="1" applyFill="1" applyBorder="1" applyAlignment="1" applyProtection="1">
      <alignment horizontal="left" vertical="center" wrapText="1"/>
    </xf>
    <xf numFmtId="0" fontId="21" fillId="2" borderId="5" xfId="0" applyFont="1" applyFill="1" applyBorder="1" applyAlignment="1" applyProtection="1">
      <alignment horizontal="left" vertical="center" wrapText="1"/>
    </xf>
    <xf numFmtId="0" fontId="21" fillId="2" borderId="7" xfId="0" applyFont="1" applyFill="1" applyBorder="1" applyAlignment="1" applyProtection="1">
      <alignment horizontal="left" vertical="center" wrapText="1"/>
    </xf>
    <xf numFmtId="0" fontId="21" fillId="2" borderId="17" xfId="0" applyFont="1" applyFill="1" applyBorder="1" applyAlignment="1" applyProtection="1">
      <alignment horizontal="left" vertical="center" wrapText="1"/>
    </xf>
    <xf numFmtId="0" fontId="21" fillId="2" borderId="0" xfId="0" applyFont="1" applyFill="1" applyBorder="1" applyAlignment="1" applyProtection="1">
      <alignment horizontal="left" vertical="center" wrapText="1"/>
    </xf>
    <xf numFmtId="0" fontId="21" fillId="2" borderId="18" xfId="0" applyFont="1" applyFill="1" applyBorder="1" applyAlignment="1" applyProtection="1">
      <alignment horizontal="left" vertical="center" wrapText="1"/>
    </xf>
    <xf numFmtId="0" fontId="21" fillId="2" borderId="8" xfId="0" applyFont="1" applyFill="1" applyBorder="1" applyAlignment="1" applyProtection="1">
      <alignment horizontal="left" vertical="center" wrapText="1"/>
    </xf>
    <xf numFmtId="0" fontId="21" fillId="2" borderId="9" xfId="0" applyFont="1" applyFill="1" applyBorder="1" applyAlignment="1" applyProtection="1">
      <alignment horizontal="left" vertical="center" wrapText="1"/>
    </xf>
    <xf numFmtId="0" fontId="21" fillId="2" borderId="10" xfId="0" applyFont="1" applyFill="1" applyBorder="1" applyAlignment="1" applyProtection="1">
      <alignment horizontal="left" vertical="center" wrapText="1"/>
    </xf>
    <xf numFmtId="0" fontId="64" fillId="0" borderId="0" xfId="0" applyFont="1" applyAlignment="1" applyProtection="1">
      <alignment horizontal="left" vertical="center" wrapText="1"/>
    </xf>
    <xf numFmtId="164" fontId="0" fillId="5" borderId="12" xfId="1" applyNumberFormat="1" applyFont="1" applyFill="1" applyBorder="1" applyAlignment="1" applyProtection="1">
      <alignment horizontal="center" vertical="center" wrapText="1"/>
    </xf>
    <xf numFmtId="164" fontId="0" fillId="5" borderId="11" xfId="1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left" vertical="top" wrapText="1"/>
    </xf>
    <xf numFmtId="0" fontId="13" fillId="2" borderId="3" xfId="0" applyFont="1" applyFill="1" applyBorder="1" applyAlignment="1" applyProtection="1">
      <alignment horizontal="left" vertical="top" wrapText="1"/>
    </xf>
    <xf numFmtId="0" fontId="0" fillId="7" borderId="0" xfId="0" applyFill="1" applyAlignment="1" applyProtection="1">
      <alignment horizontal="center" vertical="center"/>
    </xf>
    <xf numFmtId="165" fontId="4" fillId="0" borderId="1" xfId="0" applyNumberFormat="1" applyFont="1" applyFill="1" applyBorder="1" applyAlignment="1" applyProtection="1">
      <alignment horizontal="center" vertical="center"/>
    </xf>
    <xf numFmtId="164" fontId="4" fillId="16" borderId="2" xfId="0" applyNumberFormat="1" applyFont="1" applyFill="1" applyBorder="1" applyAlignment="1" applyProtection="1">
      <alignment horizontal="center" vertical="center"/>
    </xf>
    <xf numFmtId="164" fontId="4" fillId="16" borderId="3" xfId="0" applyNumberFormat="1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165" fontId="4" fillId="0" borderId="2" xfId="0" applyNumberFormat="1" applyFont="1" applyFill="1" applyBorder="1" applyAlignment="1" applyProtection="1">
      <alignment horizontal="center" vertical="center"/>
    </xf>
    <xf numFmtId="165" fontId="4" fillId="0" borderId="3" xfId="0" applyNumberFormat="1" applyFont="1" applyFill="1" applyBorder="1" applyAlignment="1" applyProtection="1">
      <alignment horizontal="center" vertical="center"/>
    </xf>
    <xf numFmtId="0" fontId="59" fillId="16" borderId="2" xfId="0" applyFont="1" applyFill="1" applyBorder="1" applyAlignment="1" applyProtection="1">
      <alignment horizontal="left" vertical="center"/>
    </xf>
    <xf numFmtId="0" fontId="59" fillId="16" borderId="4" xfId="0" applyFont="1" applyFill="1" applyBorder="1" applyAlignment="1" applyProtection="1">
      <alignment horizontal="left" vertical="center"/>
    </xf>
    <xf numFmtId="0" fontId="59" fillId="16" borderId="3" xfId="0" applyFont="1" applyFill="1" applyBorder="1" applyAlignment="1" applyProtection="1">
      <alignment horizontal="left" vertical="center"/>
    </xf>
    <xf numFmtId="0" fontId="59" fillId="16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34" fillId="0" borderId="6" xfId="0" applyFont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16" borderId="2" xfId="0" applyFont="1" applyFill="1" applyBorder="1" applyAlignment="1" applyProtection="1">
      <alignment horizontal="center" vertical="center"/>
    </xf>
    <xf numFmtId="0" fontId="4" fillId="16" borderId="3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5" fillId="15" borderId="2" xfId="0" applyFont="1" applyFill="1" applyBorder="1" applyAlignment="1" applyProtection="1">
      <alignment horizontal="left" vertical="center"/>
    </xf>
    <xf numFmtId="0" fontId="27" fillId="15" borderId="4" xfId="0" applyFont="1" applyFill="1" applyBorder="1" applyAlignment="1" applyProtection="1">
      <alignment horizontal="left" vertical="center"/>
    </xf>
    <xf numFmtId="0" fontId="27" fillId="15" borderId="3" xfId="0" applyFont="1" applyFill="1" applyBorder="1" applyAlignment="1" applyProtection="1">
      <alignment horizontal="left" vertical="center"/>
    </xf>
    <xf numFmtId="0" fontId="14" fillId="4" borderId="1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horizontal="center" vertical="center"/>
    </xf>
    <xf numFmtId="0" fontId="47" fillId="15" borderId="2" xfId="0" applyFont="1" applyFill="1" applyBorder="1" applyAlignment="1" applyProtection="1">
      <alignment horizontal="center" vertical="center"/>
    </xf>
    <xf numFmtId="0" fontId="47" fillId="15" borderId="4" xfId="0" applyFont="1" applyFill="1" applyBorder="1" applyAlignment="1" applyProtection="1">
      <alignment horizontal="center" vertical="center"/>
    </xf>
    <xf numFmtId="0" fontId="47" fillId="15" borderId="3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7" fillId="15" borderId="2" xfId="0" applyFont="1" applyFill="1" applyBorder="1" applyAlignment="1" applyProtection="1">
      <alignment horizontal="left" vertical="center"/>
    </xf>
    <xf numFmtId="0" fontId="47" fillId="15" borderId="4" xfId="0" applyFont="1" applyFill="1" applyBorder="1" applyAlignment="1" applyProtection="1">
      <alignment horizontal="left" vertical="center"/>
    </xf>
    <xf numFmtId="0" fontId="47" fillId="15" borderId="3" xfId="0" applyFont="1" applyFill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left" vertical="center" wrapText="1"/>
    </xf>
    <xf numFmtId="0" fontId="0" fillId="2" borderId="4" xfId="0" applyFont="1" applyFill="1" applyBorder="1" applyAlignment="1" applyProtection="1">
      <alignment horizontal="left" vertical="center" wrapText="1"/>
    </xf>
    <xf numFmtId="0" fontId="0" fillId="2" borderId="3" xfId="0" applyFont="1" applyFill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</xf>
    <xf numFmtId="0" fontId="25" fillId="15" borderId="1" xfId="0" applyFont="1" applyFill="1" applyBorder="1" applyAlignment="1" applyProtection="1">
      <alignment horizontal="left" vertical="center"/>
    </xf>
    <xf numFmtId="0" fontId="27" fillId="15" borderId="1" xfId="0" applyFont="1" applyFill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42" fillId="15" borderId="1" xfId="0" applyFont="1" applyFill="1" applyBorder="1" applyAlignment="1" applyProtection="1">
      <alignment horizontal="left" vertical="center"/>
    </xf>
    <xf numFmtId="0" fontId="47" fillId="15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52" fillId="7" borderId="2" xfId="0" applyFont="1" applyFill="1" applyBorder="1" applyAlignment="1" applyProtection="1">
      <alignment horizontal="center" vertical="center" wrapText="1"/>
    </xf>
    <xf numFmtId="0" fontId="52" fillId="7" borderId="4" xfId="0" applyFont="1" applyFill="1" applyBorder="1" applyAlignment="1" applyProtection="1">
      <alignment horizontal="center" vertical="center" wrapText="1"/>
    </xf>
    <xf numFmtId="0" fontId="52" fillId="7" borderId="3" xfId="0" applyFont="1" applyFill="1" applyBorder="1" applyAlignment="1" applyProtection="1">
      <alignment horizontal="center" vertical="center" wrapText="1"/>
    </xf>
    <xf numFmtId="0" fontId="57" fillId="7" borderId="2" xfId="0" applyFont="1" applyFill="1" applyBorder="1" applyAlignment="1" applyProtection="1">
      <alignment horizontal="center" vertical="center" wrapText="1"/>
    </xf>
    <xf numFmtId="0" fontId="57" fillId="7" borderId="4" xfId="0" applyFont="1" applyFill="1" applyBorder="1" applyAlignment="1" applyProtection="1">
      <alignment horizontal="center" vertical="center" wrapText="1"/>
    </xf>
    <xf numFmtId="0" fontId="57" fillId="7" borderId="3" xfId="0" applyFont="1" applyFill="1" applyBorder="1" applyAlignment="1" applyProtection="1">
      <alignment horizontal="center" vertical="center" wrapText="1"/>
    </xf>
    <xf numFmtId="0" fontId="61" fillId="11" borderId="0" xfId="0" applyFont="1" applyFill="1" applyAlignment="1" applyProtection="1">
      <alignment horizontal="left"/>
    </xf>
    <xf numFmtId="0" fontId="14" fillId="5" borderId="5" xfId="0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9" fillId="11" borderId="1" xfId="0" applyFont="1" applyFill="1" applyBorder="1" applyAlignment="1" applyProtection="1">
      <alignment horizontal="center" vertical="center"/>
    </xf>
    <xf numFmtId="0" fontId="23" fillId="2" borderId="5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47" fillId="11" borderId="1" xfId="0" applyFont="1" applyFill="1" applyBorder="1" applyAlignment="1" applyProtection="1">
      <alignment horizontal="center" vertical="center"/>
    </xf>
    <xf numFmtId="0" fontId="12" fillId="9" borderId="4" xfId="0" applyFont="1" applyFill="1" applyBorder="1" applyAlignment="1" applyProtection="1">
      <alignment horizontal="center"/>
    </xf>
    <xf numFmtId="165" fontId="41" fillId="14" borderId="1" xfId="0" applyNumberFormat="1" applyFont="1" applyFill="1" applyBorder="1" applyAlignment="1" applyProtection="1">
      <alignment horizontal="center" vertical="center"/>
    </xf>
    <xf numFmtId="0" fontId="2" fillId="7" borderId="0" xfId="0" applyFont="1" applyFill="1" applyAlignment="1" applyProtection="1">
      <alignment horizontal="center" vertical="center"/>
    </xf>
    <xf numFmtId="0" fontId="47" fillId="14" borderId="1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8" fillId="14" borderId="1" xfId="0" applyFont="1" applyFill="1" applyBorder="1" applyAlignment="1" applyProtection="1">
      <alignment horizontal="center" vertical="center"/>
    </xf>
    <xf numFmtId="0" fontId="47" fillId="14" borderId="4" xfId="0" applyFont="1" applyFill="1" applyBorder="1" applyAlignment="1" applyProtection="1">
      <alignment horizontal="center" vertical="center"/>
    </xf>
    <xf numFmtId="0" fontId="66" fillId="2" borderId="2" xfId="0" applyFont="1" applyFill="1" applyBorder="1" applyAlignment="1" applyProtection="1">
      <alignment horizontal="left" vertical="center" wrapText="1"/>
    </xf>
    <xf numFmtId="0" fontId="66" fillId="2" borderId="3" xfId="0" applyFont="1" applyFill="1" applyBorder="1" applyAlignment="1" applyProtection="1">
      <alignment horizontal="left" vertical="center" wrapText="1"/>
    </xf>
    <xf numFmtId="0" fontId="0" fillId="14" borderId="1" xfId="0" applyFill="1" applyBorder="1" applyAlignment="1" applyProtection="1">
      <alignment horizontal="center" vertical="center"/>
      <protection locked="0"/>
    </xf>
    <xf numFmtId="0" fontId="0" fillId="14" borderId="2" xfId="0" applyFill="1" applyBorder="1" applyAlignment="1" applyProtection="1">
      <alignment horizontal="center" vertical="center"/>
      <protection locked="0"/>
    </xf>
    <xf numFmtId="0" fontId="0" fillId="14" borderId="4" xfId="0" applyFill="1" applyBorder="1" applyAlignment="1" applyProtection="1">
      <alignment horizontal="center" vertical="center"/>
      <protection locked="0"/>
    </xf>
    <xf numFmtId="0" fontId="0" fillId="14" borderId="3" xfId="0" applyFill="1" applyBorder="1" applyAlignment="1" applyProtection="1">
      <alignment horizontal="center" vertical="center"/>
      <protection locked="0"/>
    </xf>
    <xf numFmtId="0" fontId="4" fillId="14" borderId="1" xfId="0" applyFont="1" applyFill="1" applyBorder="1" applyAlignment="1" applyProtection="1">
      <alignment horizontal="center" vertical="center"/>
    </xf>
    <xf numFmtId="0" fontId="42" fillId="14" borderId="1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61" fillId="6" borderId="1" xfId="0" applyFont="1" applyFill="1" applyBorder="1" applyAlignment="1" applyProtection="1">
      <alignment horizontal="center" vertical="center"/>
      <protection locked="0"/>
    </xf>
  </cellXfs>
  <cellStyles count="3">
    <cellStyle name="Milliers" xfId="2" builtinId="3"/>
    <cellStyle name="Normal" xfId="0" builtinId="0"/>
    <cellStyle name="Pourcentage" xfId="1" builtinId="5"/>
  </cellStyles>
  <dxfs count="72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6E6A2"/>
      <color rgb="FFA2D668"/>
      <color rgb="FF47CFFF"/>
      <color rgb="FFF2A16A"/>
      <color rgb="FFE669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10583</xdr:rowOff>
    </xdr:from>
    <xdr:to>
      <xdr:col>3</xdr:col>
      <xdr:colOff>228600</xdr:colOff>
      <xdr:row>39</xdr:row>
      <xdr:rowOff>58208</xdr:rowOff>
    </xdr:to>
    <xdr:pic>
      <xdr:nvPicPr>
        <xdr:cNvPr id="2" name="Image 3" descr="Co-signature_territoire_rouge">
          <a:extLst>
            <a:ext uri="{FF2B5EF4-FFF2-40B4-BE49-F238E27FC236}">
              <a16:creationId xmlns:a16="http://schemas.microsoft.com/office/drawing/2014/main" id="{80A41C79-81D2-A057-0F8C-6ACB4B84C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28000"/>
          <a:ext cx="2641600" cy="112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33</xdr:row>
      <xdr:rowOff>63499</xdr:rowOff>
    </xdr:from>
    <xdr:to>
      <xdr:col>12</xdr:col>
      <xdr:colOff>228600</xdr:colOff>
      <xdr:row>39</xdr:row>
      <xdr:rowOff>111124</xdr:rowOff>
    </xdr:to>
    <xdr:pic>
      <xdr:nvPicPr>
        <xdr:cNvPr id="3" name="Image 3" descr="Co-signature_territoire_rouge">
          <a:extLst>
            <a:ext uri="{FF2B5EF4-FFF2-40B4-BE49-F238E27FC236}">
              <a16:creationId xmlns:a16="http://schemas.microsoft.com/office/drawing/2014/main" id="{85008805-2EBA-4C62-B9F8-13326211B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0417" y="7990416"/>
          <a:ext cx="2641600" cy="112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ertrand DUMAS" id="{116B1EED-82BA-4AA0-BC1F-FEF1DE1598EC}" userId="S::bertrand.dumas@na.chambagri.fr::1bd2ecd7-79e3-46b6-8ff7-86e2f76b0678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7" dT="2025-07-16T12:52:15.26" personId="{116B1EED-82BA-4AA0-BC1F-FEF1DE1598EC}" id="{9324D94D-0F01-453F-B616-A29330D9C1B3}">
    <text>Prise en compte des cultures «SIPROT» dérobées à hauteur de 50%</text>
  </threadedComment>
  <threadedComment ref="B29" dT="2025-07-16T12:54:57.99" personId="{116B1EED-82BA-4AA0-BC1F-FEF1DE1598EC}" id="{26DC4A03-0C70-49DB-94CA-73CB9ED2BF11}">
    <text>Intégration des surfaces dérobées à hauteur de 50%</text>
  </threadedComment>
  <threadedComment ref="D29" dT="2025-07-16T12:54:57.99" personId="{116B1EED-82BA-4AA0-BC1F-FEF1DE1598EC}" id="{F01DA54E-8185-42C0-9A1A-8974AEBE71B0}">
    <text>Intégration des surfaces dérobées à hauteur de 50%</text>
  </threadedComment>
  <threadedComment ref="B30" dT="2025-07-16T12:55:07.70" personId="{116B1EED-82BA-4AA0-BC1F-FEF1DE1598EC}" id="{3A6259C3-8E8D-4FF8-A4AF-1A1C7D81BFC1}">
    <text>Intégration des surfaces dérobées à hauteur de 50%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FC10A-A831-44EC-82E0-1A17E9ADB7F7}">
  <dimension ref="A1:Q33"/>
  <sheetViews>
    <sheetView tabSelected="1" zoomScale="90" zoomScaleNormal="90" workbookViewId="0">
      <selection activeCell="E35" sqref="E35"/>
    </sheetView>
  </sheetViews>
  <sheetFormatPr baseColWidth="10" defaultColWidth="11.453125" defaultRowHeight="14.5" x14ac:dyDescent="0.35"/>
  <cols>
    <col min="1" max="8" width="11.453125" style="5"/>
    <col min="9" max="9" width="4.08984375" style="5" customWidth="1"/>
    <col min="10" max="16384" width="11.453125" style="5"/>
  </cols>
  <sheetData>
    <row r="1" spans="1:17" ht="12.75" customHeight="1" x14ac:dyDescent="0.35"/>
    <row r="2" spans="1:17" ht="87" customHeight="1" x14ac:dyDescent="0.35">
      <c r="A2" s="475" t="s">
        <v>197</v>
      </c>
      <c r="B2" s="476"/>
      <c r="C2" s="476"/>
      <c r="D2" s="476"/>
      <c r="E2" s="476"/>
      <c r="F2" s="476"/>
      <c r="G2" s="476"/>
      <c r="H2" s="476"/>
      <c r="I2" s="240"/>
      <c r="J2" s="475" t="s">
        <v>198</v>
      </c>
      <c r="K2" s="475"/>
      <c r="L2" s="475"/>
      <c r="M2" s="475"/>
      <c r="N2" s="475"/>
      <c r="O2" s="475"/>
      <c r="P2" s="475"/>
      <c r="Q2" s="475"/>
    </row>
    <row r="3" spans="1:17" ht="24" customHeight="1" x14ac:dyDescent="0.35">
      <c r="A3" s="39"/>
      <c r="B3" s="239"/>
      <c r="C3" s="240"/>
      <c r="D3" s="240"/>
      <c r="E3" s="240"/>
      <c r="F3" s="240"/>
      <c r="G3" s="240"/>
      <c r="H3" s="240"/>
      <c r="I3" s="240"/>
      <c r="J3" s="241"/>
      <c r="K3" s="241"/>
      <c r="L3" s="39"/>
      <c r="M3" s="39"/>
      <c r="N3" s="39"/>
      <c r="O3" s="39"/>
      <c r="P3" s="39"/>
      <c r="Q3" s="39"/>
    </row>
    <row r="4" spans="1:17" ht="15" customHeight="1" x14ac:dyDescent="0.3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39"/>
      <c r="M4" s="39"/>
      <c r="N4" s="39"/>
      <c r="O4" s="39"/>
      <c r="P4" s="39"/>
      <c r="Q4" s="39"/>
    </row>
    <row r="5" spans="1:17" ht="15" customHeight="1" x14ac:dyDescent="0.35">
      <c r="A5" s="242" t="s">
        <v>174</v>
      </c>
      <c r="B5" s="243"/>
      <c r="C5" s="243"/>
      <c r="D5" s="243"/>
      <c r="E5" s="243"/>
      <c r="F5" s="243"/>
      <c r="G5" s="243"/>
      <c r="H5" s="244"/>
      <c r="I5" s="241"/>
      <c r="J5" s="242" t="s">
        <v>123</v>
      </c>
      <c r="K5" s="243"/>
      <c r="L5" s="243"/>
      <c r="M5" s="243"/>
      <c r="N5" s="243"/>
      <c r="O5" s="243"/>
      <c r="P5" s="243"/>
      <c r="Q5" s="244"/>
    </row>
    <row r="6" spans="1:17" ht="63" customHeight="1" x14ac:dyDescent="0.35">
      <c r="A6" s="472" t="s">
        <v>193</v>
      </c>
      <c r="B6" s="473"/>
      <c r="C6" s="473"/>
      <c r="D6" s="473"/>
      <c r="E6" s="473"/>
      <c r="F6" s="473"/>
      <c r="G6" s="473"/>
      <c r="H6" s="474"/>
      <c r="I6" s="228"/>
      <c r="J6" s="472" t="s">
        <v>195</v>
      </c>
      <c r="K6" s="473"/>
      <c r="L6" s="473"/>
      <c r="M6" s="473"/>
      <c r="N6" s="473"/>
      <c r="O6" s="473"/>
      <c r="P6" s="473"/>
      <c r="Q6" s="474"/>
    </row>
    <row r="7" spans="1:17" ht="15" customHeight="1" x14ac:dyDescent="0.35">
      <c r="A7" s="229"/>
      <c r="B7" s="230"/>
      <c r="C7" s="230"/>
      <c r="D7" s="230"/>
      <c r="E7" s="230"/>
      <c r="F7" s="230"/>
      <c r="G7" s="230"/>
      <c r="H7" s="231"/>
      <c r="I7" s="228"/>
      <c r="J7" s="229"/>
      <c r="K7" s="230"/>
      <c r="L7" s="230"/>
      <c r="M7" s="230"/>
      <c r="N7" s="230"/>
      <c r="O7" s="230"/>
      <c r="P7" s="230"/>
      <c r="Q7" s="231"/>
    </row>
    <row r="8" spans="1:17" ht="15" customHeight="1" x14ac:dyDescent="0.35">
      <c r="A8" s="229" t="s">
        <v>120</v>
      </c>
      <c r="B8" s="230"/>
      <c r="C8" s="230"/>
      <c r="D8" s="230"/>
      <c r="E8" s="230"/>
      <c r="F8" s="230"/>
      <c r="G8" s="230"/>
      <c r="H8" s="231"/>
      <c r="I8" s="228"/>
      <c r="J8" s="229" t="s">
        <v>120</v>
      </c>
      <c r="K8" s="230"/>
      <c r="L8" s="230"/>
      <c r="M8" s="230"/>
      <c r="N8" s="230"/>
      <c r="O8" s="230"/>
      <c r="P8" s="230"/>
      <c r="Q8" s="231"/>
    </row>
    <row r="9" spans="1:17" ht="15" customHeight="1" x14ac:dyDescent="0.35">
      <c r="A9" s="229"/>
      <c r="B9" s="230"/>
      <c r="C9" s="230"/>
      <c r="D9" s="230"/>
      <c r="E9" s="230"/>
      <c r="F9" s="230"/>
      <c r="G9" s="230"/>
      <c r="H9" s="231"/>
      <c r="I9" s="228"/>
      <c r="J9" s="229"/>
      <c r="K9" s="230"/>
      <c r="L9" s="230"/>
      <c r="M9" s="230"/>
      <c r="N9" s="230"/>
      <c r="O9" s="230"/>
      <c r="P9" s="230"/>
      <c r="Q9" s="231"/>
    </row>
    <row r="10" spans="1:17" ht="15" customHeight="1" x14ac:dyDescent="0.35">
      <c r="A10" s="229" t="s">
        <v>121</v>
      </c>
      <c r="B10" s="230"/>
      <c r="C10" s="230"/>
      <c r="D10" s="230"/>
      <c r="E10" s="230"/>
      <c r="F10" s="230"/>
      <c r="G10" s="230"/>
      <c r="H10" s="231"/>
      <c r="I10" s="228"/>
      <c r="J10" s="229" t="s">
        <v>121</v>
      </c>
      <c r="K10" s="230"/>
      <c r="L10" s="230"/>
      <c r="M10" s="230"/>
      <c r="N10" s="230"/>
      <c r="O10" s="230"/>
      <c r="P10" s="230"/>
      <c r="Q10" s="231"/>
    </row>
    <row r="11" spans="1:17" ht="15" customHeight="1" x14ac:dyDescent="0.35">
      <c r="A11" s="229"/>
      <c r="B11" s="230"/>
      <c r="C11" s="230"/>
      <c r="D11" s="230"/>
      <c r="E11" s="230"/>
      <c r="F11" s="230"/>
      <c r="G11" s="230"/>
      <c r="H11" s="231"/>
      <c r="I11" s="228"/>
      <c r="J11" s="229"/>
      <c r="K11" s="230"/>
      <c r="L11" s="230"/>
      <c r="M11" s="230"/>
      <c r="N11" s="230"/>
      <c r="O11" s="230"/>
      <c r="P11" s="230"/>
      <c r="Q11" s="231"/>
    </row>
    <row r="12" spans="1:17" ht="15" customHeight="1" x14ac:dyDescent="0.35">
      <c r="A12" s="229" t="s">
        <v>122</v>
      </c>
      <c r="B12" s="230"/>
      <c r="C12" s="230"/>
      <c r="D12" s="230"/>
      <c r="E12" s="230"/>
      <c r="F12" s="230"/>
      <c r="G12" s="230"/>
      <c r="H12" s="231"/>
      <c r="I12" s="228"/>
      <c r="J12" s="229" t="s">
        <v>122</v>
      </c>
      <c r="K12" s="230"/>
      <c r="L12" s="230"/>
      <c r="M12" s="230"/>
      <c r="N12" s="230"/>
      <c r="O12" s="230"/>
      <c r="P12" s="230"/>
      <c r="Q12" s="231"/>
    </row>
    <row r="13" spans="1:17" ht="15" customHeight="1" x14ac:dyDescent="0.35">
      <c r="A13" s="232"/>
      <c r="B13" s="230"/>
      <c r="C13" s="230"/>
      <c r="D13" s="230"/>
      <c r="E13" s="230"/>
      <c r="F13" s="230"/>
      <c r="G13" s="230"/>
      <c r="H13" s="231"/>
      <c r="I13" s="228"/>
      <c r="J13" s="232"/>
      <c r="K13" s="230"/>
      <c r="L13" s="230"/>
      <c r="M13" s="230"/>
      <c r="N13" s="230"/>
      <c r="O13" s="230"/>
      <c r="P13" s="230"/>
      <c r="Q13" s="231"/>
    </row>
    <row r="14" spans="1:17" ht="15" customHeight="1" x14ac:dyDescent="0.35">
      <c r="A14" s="232"/>
      <c r="B14" s="230"/>
      <c r="C14" s="230"/>
      <c r="D14" s="230"/>
      <c r="E14" s="230"/>
      <c r="F14" s="230"/>
      <c r="G14" s="230"/>
      <c r="H14" s="231"/>
      <c r="I14" s="228"/>
      <c r="J14" s="232"/>
      <c r="K14" s="230"/>
      <c r="L14" s="230"/>
      <c r="M14" s="230"/>
      <c r="N14" s="230"/>
      <c r="O14" s="230"/>
      <c r="P14" s="230"/>
      <c r="Q14" s="231"/>
    </row>
    <row r="15" spans="1:17" ht="15" customHeight="1" x14ac:dyDescent="0.35">
      <c r="A15" s="232"/>
      <c r="B15" s="230"/>
      <c r="C15" s="230"/>
      <c r="D15" s="230"/>
      <c r="E15" s="230"/>
      <c r="F15" s="230"/>
      <c r="G15" s="230"/>
      <c r="H15" s="231"/>
      <c r="I15" s="228"/>
      <c r="J15" s="232"/>
      <c r="K15" s="230"/>
      <c r="L15" s="230"/>
      <c r="M15" s="230"/>
      <c r="N15" s="230"/>
      <c r="O15" s="230"/>
      <c r="P15" s="230"/>
      <c r="Q15" s="231"/>
    </row>
    <row r="16" spans="1:17" ht="15" customHeight="1" x14ac:dyDescent="0.35">
      <c r="A16" s="232"/>
      <c r="B16" s="230"/>
      <c r="C16" s="230"/>
      <c r="D16" s="230"/>
      <c r="E16" s="230"/>
      <c r="F16" s="230"/>
      <c r="G16" s="230"/>
      <c r="H16" s="231"/>
      <c r="I16" s="228"/>
      <c r="J16" s="232"/>
      <c r="K16" s="230"/>
      <c r="L16" s="230"/>
      <c r="M16" s="230"/>
      <c r="N16" s="230"/>
      <c r="O16" s="230"/>
      <c r="P16" s="230"/>
      <c r="Q16" s="231"/>
    </row>
    <row r="17" spans="1:17" ht="15" customHeight="1" x14ac:dyDescent="0.35">
      <c r="A17" s="233"/>
      <c r="B17" s="234"/>
      <c r="C17" s="234"/>
      <c r="D17" s="234"/>
      <c r="E17" s="234"/>
      <c r="F17" s="234"/>
      <c r="G17" s="234"/>
      <c r="H17" s="235"/>
      <c r="I17" s="228"/>
      <c r="J17" s="233"/>
      <c r="K17" s="234"/>
      <c r="L17" s="234"/>
      <c r="M17" s="234"/>
      <c r="N17" s="234"/>
      <c r="O17" s="234"/>
      <c r="P17" s="234"/>
      <c r="Q17" s="235"/>
    </row>
    <row r="18" spans="1:17" ht="15" customHeight="1" x14ac:dyDescent="0.35">
      <c r="A18" s="228"/>
      <c r="B18" s="228"/>
      <c r="C18" s="228"/>
      <c r="D18" s="228"/>
      <c r="E18" s="228"/>
      <c r="F18" s="228"/>
      <c r="G18" s="228"/>
      <c r="H18" s="228"/>
      <c r="I18" s="228"/>
      <c r="J18" s="228"/>
      <c r="K18" s="228"/>
    </row>
    <row r="19" spans="1:17" ht="15" customHeight="1" x14ac:dyDescent="0.35">
      <c r="A19" s="242" t="s">
        <v>173</v>
      </c>
      <c r="B19" s="243"/>
      <c r="C19" s="243"/>
      <c r="D19" s="243"/>
      <c r="E19" s="243"/>
      <c r="F19" s="243"/>
      <c r="G19" s="243"/>
      <c r="H19" s="244"/>
      <c r="I19" s="241"/>
      <c r="J19" s="242" t="s">
        <v>175</v>
      </c>
      <c r="K19" s="243"/>
      <c r="L19" s="243"/>
      <c r="M19" s="243"/>
      <c r="N19" s="243"/>
      <c r="O19" s="243"/>
      <c r="P19" s="243"/>
      <c r="Q19" s="244"/>
    </row>
    <row r="20" spans="1:17" ht="15" customHeight="1" x14ac:dyDescent="0.35">
      <c r="A20" s="472" t="s">
        <v>124</v>
      </c>
      <c r="B20" s="473"/>
      <c r="C20" s="473"/>
      <c r="D20" s="473"/>
      <c r="E20" s="473"/>
      <c r="F20" s="473"/>
      <c r="G20" s="473"/>
      <c r="H20" s="474"/>
      <c r="I20" s="228"/>
      <c r="J20" s="472" t="s">
        <v>124</v>
      </c>
      <c r="K20" s="473"/>
      <c r="L20" s="473"/>
      <c r="M20" s="473"/>
      <c r="N20" s="473"/>
      <c r="O20" s="473"/>
      <c r="P20" s="473"/>
      <c r="Q20" s="474"/>
    </row>
    <row r="21" spans="1:17" ht="15" customHeight="1" x14ac:dyDescent="0.35">
      <c r="A21" s="236" t="s">
        <v>167</v>
      </c>
      <c r="B21" s="230"/>
      <c r="C21" s="230"/>
      <c r="D21" s="230"/>
      <c r="E21" s="230"/>
      <c r="F21" s="230"/>
      <c r="G21" s="230"/>
      <c r="H21" s="231"/>
      <c r="I21" s="228"/>
      <c r="J21" s="236" t="s">
        <v>168</v>
      </c>
      <c r="K21" s="230"/>
      <c r="L21" s="230"/>
      <c r="M21" s="230"/>
      <c r="N21" s="230"/>
      <c r="O21" s="230"/>
      <c r="P21" s="230"/>
      <c r="Q21" s="231"/>
    </row>
    <row r="22" spans="1:17" ht="15" customHeight="1" x14ac:dyDescent="0.35">
      <c r="A22" s="236" t="s">
        <v>194</v>
      </c>
      <c r="B22" s="230"/>
      <c r="C22" s="230"/>
      <c r="D22" s="230"/>
      <c r="E22" s="230"/>
      <c r="F22" s="230"/>
      <c r="G22" s="230"/>
      <c r="H22" s="231"/>
      <c r="I22" s="228"/>
      <c r="J22" s="236" t="s">
        <v>196</v>
      </c>
      <c r="K22" s="230"/>
      <c r="L22" s="230"/>
      <c r="M22" s="230"/>
      <c r="N22" s="230"/>
      <c r="O22" s="230"/>
      <c r="P22" s="230"/>
      <c r="Q22" s="231"/>
    </row>
    <row r="23" spans="1:17" ht="15" customHeight="1" x14ac:dyDescent="0.35">
      <c r="A23" s="236"/>
      <c r="B23" s="230"/>
      <c r="C23" s="230"/>
      <c r="D23" s="230"/>
      <c r="E23" s="230"/>
      <c r="F23" s="230"/>
      <c r="G23" s="230"/>
      <c r="H23" s="231"/>
      <c r="I23" s="228"/>
      <c r="J23" s="236"/>
      <c r="K23" s="230"/>
      <c r="L23" s="230"/>
      <c r="M23" s="230"/>
      <c r="N23" s="230"/>
      <c r="O23" s="230"/>
      <c r="P23" s="230"/>
      <c r="Q23" s="231"/>
    </row>
    <row r="24" spans="1:17" ht="15" customHeight="1" x14ac:dyDescent="0.35">
      <c r="A24" s="230"/>
      <c r="B24" s="230"/>
      <c r="C24" s="230"/>
      <c r="D24" s="230"/>
      <c r="E24" s="230"/>
      <c r="F24" s="230"/>
      <c r="G24" s="230"/>
      <c r="H24" s="231"/>
      <c r="I24" s="228"/>
      <c r="J24" s="232"/>
      <c r="K24" s="230"/>
      <c r="L24" s="230"/>
      <c r="M24" s="230"/>
      <c r="N24" s="230"/>
      <c r="O24" s="230"/>
      <c r="P24" s="230"/>
      <c r="Q24" s="231"/>
    </row>
    <row r="25" spans="1:17" ht="15" customHeight="1" x14ac:dyDescent="0.35">
      <c r="A25" s="229" t="s">
        <v>120</v>
      </c>
      <c r="B25" s="230"/>
      <c r="C25" s="230"/>
      <c r="D25" s="230"/>
      <c r="E25" s="230"/>
      <c r="F25" s="230"/>
      <c r="G25" s="230"/>
      <c r="H25" s="231"/>
      <c r="I25" s="228"/>
      <c r="J25" s="229" t="s">
        <v>120</v>
      </c>
      <c r="K25" s="230"/>
      <c r="L25" s="230"/>
      <c r="M25" s="230"/>
      <c r="N25" s="230"/>
      <c r="O25" s="230"/>
      <c r="P25" s="230"/>
      <c r="Q25" s="231"/>
    </row>
    <row r="26" spans="1:17" ht="15" customHeight="1" x14ac:dyDescent="0.35">
      <c r="A26" s="229"/>
      <c r="B26" s="230"/>
      <c r="C26" s="230"/>
      <c r="D26" s="230"/>
      <c r="E26" s="230"/>
      <c r="F26" s="230"/>
      <c r="G26" s="230"/>
      <c r="H26" s="231"/>
      <c r="I26" s="228"/>
      <c r="J26" s="229"/>
      <c r="K26" s="230"/>
      <c r="L26" s="230"/>
      <c r="M26" s="230"/>
      <c r="N26" s="230"/>
      <c r="O26" s="230"/>
      <c r="P26" s="230"/>
      <c r="Q26" s="231"/>
    </row>
    <row r="27" spans="1:17" ht="15" customHeight="1" x14ac:dyDescent="0.35">
      <c r="A27" s="229" t="s">
        <v>121</v>
      </c>
      <c r="B27" s="230"/>
      <c r="C27" s="230"/>
      <c r="D27" s="230"/>
      <c r="E27" s="230"/>
      <c r="F27" s="230"/>
      <c r="G27" s="230"/>
      <c r="H27" s="231"/>
      <c r="I27" s="228"/>
      <c r="J27" s="229" t="s">
        <v>121</v>
      </c>
      <c r="K27" s="230"/>
      <c r="L27" s="230"/>
      <c r="M27" s="230"/>
      <c r="N27" s="230"/>
      <c r="O27" s="230"/>
      <c r="P27" s="230"/>
      <c r="Q27" s="231"/>
    </row>
    <row r="28" spans="1:17" ht="15" customHeight="1" x14ac:dyDescent="0.35">
      <c r="A28" s="229"/>
      <c r="B28" s="230"/>
      <c r="C28" s="230"/>
      <c r="D28" s="230"/>
      <c r="E28" s="230"/>
      <c r="F28" s="230"/>
      <c r="G28" s="230"/>
      <c r="H28" s="231"/>
      <c r="I28" s="228"/>
      <c r="J28" s="229"/>
      <c r="K28" s="230"/>
      <c r="L28" s="230"/>
      <c r="M28" s="230"/>
      <c r="N28" s="230"/>
      <c r="O28" s="230"/>
      <c r="P28" s="230"/>
      <c r="Q28" s="231"/>
    </row>
    <row r="29" spans="1:17" ht="15" customHeight="1" x14ac:dyDescent="0.35">
      <c r="A29" s="229" t="s">
        <v>122</v>
      </c>
      <c r="B29" s="230"/>
      <c r="C29" s="230"/>
      <c r="D29" s="230"/>
      <c r="E29" s="230"/>
      <c r="F29" s="230"/>
      <c r="G29" s="230"/>
      <c r="H29" s="231"/>
      <c r="I29" s="228"/>
      <c r="J29" s="229" t="s">
        <v>122</v>
      </c>
      <c r="K29" s="230"/>
      <c r="L29" s="230"/>
      <c r="M29" s="230"/>
      <c r="N29" s="230"/>
      <c r="O29" s="230"/>
      <c r="P29" s="230"/>
      <c r="Q29" s="231"/>
    </row>
    <row r="30" spans="1:17" ht="15" customHeight="1" x14ac:dyDescent="0.35">
      <c r="A30" s="232"/>
      <c r="B30" s="230"/>
      <c r="C30" s="230"/>
      <c r="D30" s="230"/>
      <c r="E30" s="230"/>
      <c r="F30" s="230"/>
      <c r="G30" s="230"/>
      <c r="H30" s="231"/>
      <c r="I30" s="228"/>
      <c r="J30" s="232"/>
      <c r="K30" s="230"/>
      <c r="L30" s="230"/>
      <c r="M30" s="230"/>
      <c r="N30" s="230"/>
      <c r="O30" s="230"/>
      <c r="P30" s="230"/>
      <c r="Q30" s="231"/>
    </row>
    <row r="31" spans="1:17" ht="15" customHeight="1" x14ac:dyDescent="0.35">
      <c r="A31" s="232"/>
      <c r="B31" s="230"/>
      <c r="C31" s="230"/>
      <c r="D31" s="230"/>
      <c r="E31" s="230"/>
      <c r="F31" s="230"/>
      <c r="G31" s="230"/>
      <c r="H31" s="231"/>
      <c r="I31" s="228"/>
      <c r="J31" s="232"/>
      <c r="K31" s="230"/>
      <c r="L31" s="230"/>
      <c r="M31" s="230"/>
      <c r="N31" s="230"/>
      <c r="O31" s="230"/>
      <c r="P31" s="230"/>
      <c r="Q31" s="231"/>
    </row>
    <row r="32" spans="1:17" ht="15" customHeight="1" x14ac:dyDescent="0.35">
      <c r="A32" s="232"/>
      <c r="B32" s="230"/>
      <c r="C32" s="230"/>
      <c r="D32" s="230"/>
      <c r="E32" s="230"/>
      <c r="F32" s="230"/>
      <c r="G32" s="230"/>
      <c r="H32" s="231"/>
      <c r="I32" s="228"/>
      <c r="J32" s="232"/>
      <c r="K32" s="230"/>
      <c r="L32" s="230"/>
      <c r="M32" s="230"/>
      <c r="N32" s="230"/>
      <c r="O32" s="230"/>
      <c r="P32" s="230"/>
      <c r="Q32" s="231"/>
    </row>
    <row r="33" spans="1:17" ht="17" x14ac:dyDescent="0.35">
      <c r="A33" s="233"/>
      <c r="B33" s="234"/>
      <c r="C33" s="234"/>
      <c r="D33" s="234"/>
      <c r="E33" s="234"/>
      <c r="F33" s="234"/>
      <c r="G33" s="234"/>
      <c r="H33" s="235"/>
      <c r="J33" s="233"/>
      <c r="K33" s="234"/>
      <c r="L33" s="234"/>
      <c r="M33" s="234"/>
      <c r="N33" s="234"/>
      <c r="O33" s="234"/>
      <c r="P33" s="234"/>
      <c r="Q33" s="235"/>
    </row>
  </sheetData>
  <sheetProtection insertColumns="0" insertRows="0" selectLockedCells="1"/>
  <mergeCells count="6">
    <mergeCell ref="A6:H6"/>
    <mergeCell ref="A20:H20"/>
    <mergeCell ref="J6:Q6"/>
    <mergeCell ref="J20:Q20"/>
    <mergeCell ref="J2:Q2"/>
    <mergeCell ref="A2:H2"/>
  </mergeCells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1FE9F-13AB-4C21-909D-813DA5CD721F}">
  <sheetPr>
    <tabColor theme="5" tint="0.79998168889431442"/>
    <pageSetUpPr fitToPage="1"/>
  </sheetPr>
  <dimension ref="A1:AU26"/>
  <sheetViews>
    <sheetView workbookViewId="0">
      <selection activeCell="B4" sqref="B4"/>
    </sheetView>
  </sheetViews>
  <sheetFormatPr baseColWidth="10" defaultColWidth="11.453125" defaultRowHeight="14.5" x14ac:dyDescent="0.35"/>
  <cols>
    <col min="1" max="1" width="46.7265625" style="39" customWidth="1"/>
    <col min="2" max="2" width="31.26953125" style="39" customWidth="1"/>
    <col min="3" max="3" width="20.26953125" style="39" bestFit="1" customWidth="1"/>
    <col min="4" max="4" width="4.1796875" style="39" customWidth="1"/>
    <col min="5" max="5" width="22.7265625" style="39" customWidth="1"/>
    <col min="6" max="6" width="24.81640625" style="39" customWidth="1"/>
    <col min="7" max="7" width="25.7265625" style="39" customWidth="1"/>
    <col min="8" max="8" width="28.81640625" style="39" customWidth="1"/>
    <col min="9" max="9" width="25.26953125" style="39" customWidth="1"/>
    <col min="10" max="10" width="9.1796875" style="39"/>
    <col min="11" max="11" width="40.7265625" style="39" hidden="1" customWidth="1"/>
    <col min="12" max="12" width="23.453125" style="39" customWidth="1"/>
    <col min="13" max="13" width="24.453125" style="39" customWidth="1"/>
    <col min="14" max="16384" width="11.453125" style="39"/>
  </cols>
  <sheetData>
    <row r="1" spans="1:47" ht="74" x14ac:dyDescent="0.35">
      <c r="A1" s="457" t="s">
        <v>192</v>
      </c>
      <c r="B1" s="442" t="s">
        <v>172</v>
      </c>
      <c r="E1" s="599" t="s">
        <v>20</v>
      </c>
      <c r="F1" s="599"/>
      <c r="G1" s="599"/>
      <c r="H1" s="599"/>
      <c r="I1" s="599"/>
      <c r="K1" s="39">
        <f>1+C4</f>
        <v>0.95</v>
      </c>
    </row>
    <row r="2" spans="1:47" ht="32" customHeight="1" x14ac:dyDescent="0.35">
      <c r="A2" s="603" t="s">
        <v>216</v>
      </c>
      <c r="B2" s="604"/>
      <c r="E2" s="576" t="s">
        <v>137</v>
      </c>
      <c r="F2" s="577"/>
      <c r="G2" s="577"/>
      <c r="H2" s="577"/>
      <c r="I2" s="576"/>
      <c r="K2" s="39">
        <f>1+C4*0.7</f>
        <v>0.96499999999999997</v>
      </c>
    </row>
    <row r="3" spans="1:47" x14ac:dyDescent="0.35">
      <c r="A3" s="443"/>
      <c r="E3" s="514"/>
      <c r="F3" s="600"/>
      <c r="G3" s="600"/>
      <c r="H3" s="600"/>
      <c r="I3" s="514"/>
    </row>
    <row r="4" spans="1:47" ht="88.15" customHeight="1" x14ac:dyDescent="0.35">
      <c r="A4" s="151" t="s">
        <v>138</v>
      </c>
      <c r="B4" s="613" t="s">
        <v>171</v>
      </c>
      <c r="C4" s="442" t="str">
        <f>IF(B4="Ruminants","-10%",IF(B4="Monogastriques","-5%","Erreur"))</f>
        <v>-5%</v>
      </c>
      <c r="D4" s="458"/>
      <c r="E4" s="514"/>
      <c r="F4" s="600"/>
      <c r="G4" s="600"/>
      <c r="H4" s="600"/>
      <c r="I4" s="514"/>
    </row>
    <row r="5" spans="1:47" x14ac:dyDescent="0.35">
      <c r="E5" s="34"/>
      <c r="F5" s="310"/>
      <c r="G5" s="310"/>
      <c r="H5" s="310"/>
      <c r="I5" s="34"/>
    </row>
    <row r="6" spans="1:47" x14ac:dyDescent="0.35">
      <c r="A6" s="444"/>
      <c r="B6" s="444" t="s">
        <v>23</v>
      </c>
      <c r="E6" s="445" t="s">
        <v>24</v>
      </c>
      <c r="F6" s="446" t="s">
        <v>25</v>
      </c>
      <c r="G6" s="446" t="s">
        <v>26</v>
      </c>
      <c r="H6" s="446" t="s">
        <v>27</v>
      </c>
      <c r="I6" s="445" t="s">
        <v>28</v>
      </c>
    </row>
    <row r="7" spans="1:47" x14ac:dyDescent="0.35">
      <c r="A7" s="447" t="s">
        <v>102</v>
      </c>
      <c r="B7" s="127"/>
      <c r="E7" s="219"/>
      <c r="F7" s="205"/>
      <c r="G7" s="205"/>
      <c r="H7" s="205"/>
      <c r="I7" s="219"/>
    </row>
    <row r="8" spans="1:47" x14ac:dyDescent="0.35">
      <c r="A8" s="447" t="s">
        <v>103</v>
      </c>
      <c r="B8" s="127"/>
      <c r="E8" s="219"/>
      <c r="F8" s="205"/>
      <c r="G8" s="205"/>
      <c r="H8" s="205"/>
      <c r="I8" s="219"/>
    </row>
    <row r="9" spans="1:47" ht="18.5" x14ac:dyDescent="0.45">
      <c r="A9" s="74"/>
      <c r="B9" s="74"/>
      <c r="C9" s="148"/>
      <c r="D9" s="148"/>
      <c r="E9" s="448" t="s">
        <v>141</v>
      </c>
      <c r="F9" s="448" t="s">
        <v>142</v>
      </c>
      <c r="G9" s="448" t="s">
        <v>143</v>
      </c>
      <c r="H9" s="448" t="s">
        <v>144</v>
      </c>
      <c r="I9" s="448" t="s">
        <v>145</v>
      </c>
    </row>
    <row r="10" spans="1:47" ht="18.5" x14ac:dyDescent="0.35">
      <c r="A10" s="203" t="s">
        <v>104</v>
      </c>
      <c r="B10" s="221" t="e">
        <f>B7/B8</f>
        <v>#DIV/0!</v>
      </c>
      <c r="C10" s="34"/>
      <c r="D10" s="34"/>
      <c r="E10" s="206" t="e">
        <f>E7/E8</f>
        <v>#DIV/0!</v>
      </c>
      <c r="F10" s="206" t="e">
        <f>F7/F8</f>
        <v>#DIV/0!</v>
      </c>
      <c r="G10" s="206" t="e">
        <f>G7/G8</f>
        <v>#DIV/0!</v>
      </c>
      <c r="H10" s="206" t="e">
        <f>H7/H8</f>
        <v>#DIV/0!</v>
      </c>
      <c r="I10" s="144" t="e">
        <f>I7/I8</f>
        <v>#DIV/0!</v>
      </c>
      <c r="J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</row>
    <row r="11" spans="1:47" ht="18.5" x14ac:dyDescent="0.45">
      <c r="H11" s="449" t="s">
        <v>46</v>
      </c>
      <c r="I11" s="144" t="e">
        <f>AVERAGE(G10:I10)</f>
        <v>#DIV/0!</v>
      </c>
    </row>
    <row r="12" spans="1:47" x14ac:dyDescent="0.35">
      <c r="A12" s="351"/>
      <c r="F12" s="122"/>
      <c r="G12" s="222" t="s">
        <v>152</v>
      </c>
      <c r="H12" s="223" t="s">
        <v>158</v>
      </c>
      <c r="I12" s="450"/>
    </row>
    <row r="13" spans="1:47" ht="21" x14ac:dyDescent="0.35">
      <c r="A13" s="351"/>
      <c r="F13" s="224" t="s">
        <v>112</v>
      </c>
      <c r="G13" s="225" t="e">
        <f>B10*K1</f>
        <v>#DIV/0!</v>
      </c>
      <c r="H13" s="226" t="e">
        <f>B10*K2</f>
        <v>#DIV/0!</v>
      </c>
      <c r="I13" s="451"/>
    </row>
    <row r="16" spans="1:47" ht="37.9" customHeight="1" x14ac:dyDescent="0.35">
      <c r="A16" s="610" t="s">
        <v>45</v>
      </c>
      <c r="B16" s="610"/>
      <c r="C16" s="610"/>
      <c r="D16" s="610"/>
      <c r="E16" s="610"/>
      <c r="F16" s="610"/>
      <c r="G16" s="610"/>
      <c r="H16" s="610"/>
      <c r="I16" s="610"/>
    </row>
    <row r="18" spans="1:11" x14ac:dyDescent="0.35">
      <c r="A18" s="611" t="s">
        <v>47</v>
      </c>
      <c r="B18" s="445" t="s">
        <v>24</v>
      </c>
      <c r="C18" s="609" t="s">
        <v>25</v>
      </c>
      <c r="D18" s="609"/>
      <c r="E18" s="609"/>
      <c r="F18" s="445" t="s">
        <v>26</v>
      </c>
      <c r="G18" s="445" t="s">
        <v>27</v>
      </c>
      <c r="H18" s="445" t="s">
        <v>28</v>
      </c>
    </row>
    <row r="19" spans="1:11" ht="157.9" customHeight="1" x14ac:dyDescent="0.35">
      <c r="A19" s="612"/>
      <c r="B19" s="213"/>
      <c r="C19" s="533"/>
      <c r="D19" s="533"/>
      <c r="E19" s="533"/>
      <c r="F19" s="213"/>
      <c r="G19" s="213"/>
      <c r="H19" s="213"/>
    </row>
    <row r="20" spans="1:11" x14ac:dyDescent="0.35">
      <c r="A20" s="447" t="s">
        <v>102</v>
      </c>
      <c r="B20" s="220"/>
      <c r="C20" s="605"/>
      <c r="D20" s="605"/>
      <c r="E20" s="605"/>
      <c r="F20" s="219"/>
      <c r="G20" s="219"/>
      <c r="H20" s="219"/>
      <c r="K20" s="459"/>
    </row>
    <row r="21" spans="1:11" x14ac:dyDescent="0.35">
      <c r="A21" s="447" t="s">
        <v>103</v>
      </c>
      <c r="B21" s="220"/>
      <c r="C21" s="606"/>
      <c r="D21" s="607"/>
      <c r="E21" s="608"/>
      <c r="F21" s="219"/>
      <c r="G21" s="219"/>
      <c r="H21" s="219"/>
    </row>
    <row r="22" spans="1:11" ht="18.5" x14ac:dyDescent="0.45">
      <c r="A22" s="128"/>
      <c r="B22" s="448" t="s">
        <v>141</v>
      </c>
      <c r="C22" s="596" t="s">
        <v>142</v>
      </c>
      <c r="D22" s="596"/>
      <c r="E22" s="596"/>
      <c r="F22" s="448" t="s">
        <v>143</v>
      </c>
      <c r="G22" s="456" t="s">
        <v>144</v>
      </c>
      <c r="H22" s="448" t="s">
        <v>145</v>
      </c>
    </row>
    <row r="23" spans="1:11" ht="21" x14ac:dyDescent="0.35">
      <c r="A23" s="49" t="s">
        <v>104</v>
      </c>
      <c r="B23" s="227" t="e">
        <f>B20/B21</f>
        <v>#DIV/0!</v>
      </c>
      <c r="C23" s="597" t="e">
        <f>C20/C21</f>
        <v>#DIV/0!</v>
      </c>
      <c r="D23" s="597"/>
      <c r="E23" s="597"/>
      <c r="F23" s="227" t="e">
        <f>F20/F21</f>
        <v>#DIV/0!</v>
      </c>
      <c r="G23" s="227" t="e">
        <f>G20/G21</f>
        <v>#DIV/0!</v>
      </c>
      <c r="H23" s="144" t="e">
        <f>H20/H21</f>
        <v>#DIV/0!</v>
      </c>
    </row>
    <row r="24" spans="1:11" ht="18.5" x14ac:dyDescent="0.45">
      <c r="G24" s="449" t="s">
        <v>46</v>
      </c>
      <c r="H24" s="144" t="e">
        <f>AVERAGE(F23:H23)</f>
        <v>#DIV/0!</v>
      </c>
    </row>
    <row r="25" spans="1:11" x14ac:dyDescent="0.35">
      <c r="F25" s="222" t="s">
        <v>152</v>
      </c>
      <c r="G25" s="223" t="s">
        <v>158</v>
      </c>
      <c r="H25" s="450"/>
    </row>
    <row r="26" spans="1:11" ht="21" x14ac:dyDescent="0.35">
      <c r="E26" s="224" t="s">
        <v>112</v>
      </c>
      <c r="F26" s="225" t="e">
        <f>B10*K1</f>
        <v>#DIV/0!</v>
      </c>
      <c r="G26" s="226" t="e">
        <f>B10*K2</f>
        <v>#DIV/0!</v>
      </c>
      <c r="H26" s="451"/>
    </row>
  </sheetData>
  <sheetProtection algorithmName="SHA-512" hashValue="n2QNpoW9ipKnqem+qWpCVOfZOIEb8ymrYELwbQY5NGUXCHcdTgqgFfkgzqANjqCH25gIcmCBvmuuJf4jT/kjiw==" saltValue="nWUyK85YrJHmLgvUdH0x7A==" spinCount="100000" sheet="1" objects="1" scenarios="1" insertColumns="0" insertRows="0" selectLockedCells="1"/>
  <mergeCells count="12">
    <mergeCell ref="C20:E20"/>
    <mergeCell ref="C22:E22"/>
    <mergeCell ref="C23:E23"/>
    <mergeCell ref="C21:E21"/>
    <mergeCell ref="E1:I1"/>
    <mergeCell ref="E2:I2"/>
    <mergeCell ref="E3:I4"/>
    <mergeCell ref="C18:E18"/>
    <mergeCell ref="C19:E19"/>
    <mergeCell ref="A16:I16"/>
    <mergeCell ref="A18:A19"/>
    <mergeCell ref="A2:B2"/>
  </mergeCells>
  <conditionalFormatting sqref="H23:H24">
    <cfRule type="cellIs" dxfId="5" priority="1" operator="greaterThan">
      <formula>$G$26</formula>
    </cfRule>
    <cfRule type="cellIs" dxfId="4" priority="2" operator="between">
      <formula>$F$26</formula>
      <formula>$G$26</formula>
    </cfRule>
    <cfRule type="cellIs" dxfId="3" priority="3" operator="lessThanOrEqual">
      <formula>$F$26</formula>
    </cfRule>
  </conditionalFormatting>
  <conditionalFormatting sqref="I10:I11">
    <cfRule type="cellIs" dxfId="2" priority="4" operator="greaterThan">
      <formula>$H$13</formula>
    </cfRule>
    <cfRule type="cellIs" dxfId="1" priority="5" operator="between">
      <formula>$G$13</formula>
      <formula>$H$13</formula>
    </cfRule>
    <cfRule type="cellIs" dxfId="0" priority="6" operator="lessThanOrEqual">
      <formula>$G$13</formula>
    </cfRule>
  </conditionalFormatting>
  <pageMargins left="0.25" right="0.25" top="0.75" bottom="0.75" header="0.3" footer="0.3"/>
  <pageSetup paperSize="9" scale="6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828D9C-6C80-4064-8633-E364C5903D5D}">
          <x14:formula1>
            <xm:f>Listes!$A$2:$A$3</xm:f>
          </x14:formula1>
          <xm:sqref>B4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B15A1-ED31-4590-B722-A7BBD5A43159}">
  <dimension ref="A1:B3"/>
  <sheetViews>
    <sheetView workbookViewId="0">
      <selection activeCell="F14" sqref="F14"/>
    </sheetView>
  </sheetViews>
  <sheetFormatPr baseColWidth="10" defaultColWidth="9.1796875" defaultRowHeight="14.5" x14ac:dyDescent="0.35"/>
  <cols>
    <col min="1" max="1" width="15.26953125" bestFit="1" customWidth="1"/>
  </cols>
  <sheetData>
    <row r="1" spans="1:2" x14ac:dyDescent="0.35">
      <c r="A1" t="s">
        <v>105</v>
      </c>
      <c r="B1" t="s">
        <v>106</v>
      </c>
    </row>
    <row r="2" spans="1:2" x14ac:dyDescent="0.35">
      <c r="A2" t="s">
        <v>170</v>
      </c>
      <c r="B2" t="s">
        <v>92</v>
      </c>
    </row>
    <row r="3" spans="1:2" x14ac:dyDescent="0.35">
      <c r="A3" t="s">
        <v>171</v>
      </c>
      <c r="B3" t="s">
        <v>107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6310E-2AD7-4D68-976C-956979EFD13C}">
  <sheetPr>
    <pageSetUpPr fitToPage="1"/>
  </sheetPr>
  <dimension ref="A1:N90"/>
  <sheetViews>
    <sheetView topLeftCell="A6" zoomScaleNormal="100" workbookViewId="0">
      <selection activeCell="B16" sqref="B16:C16"/>
    </sheetView>
  </sheetViews>
  <sheetFormatPr baseColWidth="10" defaultColWidth="11.453125" defaultRowHeight="14.5" x14ac:dyDescent="0.35"/>
  <cols>
    <col min="1" max="1" width="40.1796875" style="39" customWidth="1"/>
    <col min="2" max="2" width="19.81640625" style="39" customWidth="1"/>
    <col min="3" max="3" width="21.1796875" style="39" customWidth="1"/>
    <col min="4" max="5" width="20.81640625" style="39" customWidth="1"/>
    <col min="6" max="6" width="13" style="39" customWidth="1"/>
    <col min="7" max="7" width="14.1796875" style="39" customWidth="1"/>
    <col min="8" max="8" width="14.81640625" style="39" customWidth="1"/>
    <col min="9" max="16384" width="11.453125" style="39"/>
  </cols>
  <sheetData>
    <row r="1" spans="1:14" ht="29.25" customHeight="1" x14ac:dyDescent="0.5">
      <c r="A1" s="486" t="s">
        <v>182</v>
      </c>
      <c r="B1" s="486"/>
      <c r="C1" s="486"/>
      <c r="D1" s="486"/>
      <c r="E1" s="486"/>
      <c r="F1" s="461" t="s">
        <v>178</v>
      </c>
      <c r="G1" s="462"/>
      <c r="H1" s="463" t="s">
        <v>176</v>
      </c>
    </row>
    <row r="2" spans="1:14" ht="30" customHeight="1" x14ac:dyDescent="0.5">
      <c r="A2" s="486" t="s">
        <v>180</v>
      </c>
      <c r="B2" s="486"/>
      <c r="C2" s="486"/>
      <c r="D2" s="486"/>
      <c r="E2" s="486"/>
      <c r="F2" s="468" t="s">
        <v>181</v>
      </c>
      <c r="G2" s="469"/>
      <c r="H2" s="470"/>
      <c r="I2" s="467"/>
      <c r="J2" s="467"/>
    </row>
    <row r="3" spans="1:14" ht="23.25" customHeight="1" x14ac:dyDescent="0.35">
      <c r="A3" s="496"/>
      <c r="B3" s="496"/>
      <c r="C3" s="496"/>
      <c r="D3" s="496"/>
      <c r="E3" s="496"/>
      <c r="F3" s="464" t="s">
        <v>177</v>
      </c>
      <c r="G3" s="465"/>
      <c r="H3" s="466" t="s">
        <v>179</v>
      </c>
      <c r="I3" s="237"/>
      <c r="J3" s="237"/>
      <c r="N3" s="238"/>
    </row>
    <row r="4" spans="1:14" ht="42.75" customHeight="1" x14ac:dyDescent="0.35">
      <c r="A4" s="245" t="s">
        <v>0</v>
      </c>
      <c r="B4" s="505"/>
      <c r="C4" s="506"/>
    </row>
    <row r="5" spans="1:14" ht="15" customHeight="1" x14ac:dyDescent="0.35">
      <c r="A5" s="246" t="s">
        <v>1</v>
      </c>
      <c r="B5" s="477"/>
      <c r="C5" s="477"/>
      <c r="E5" s="487" t="s">
        <v>183</v>
      </c>
      <c r="F5" s="488"/>
      <c r="G5" s="488"/>
      <c r="H5" s="489"/>
    </row>
    <row r="6" spans="1:14" ht="15" customHeight="1" x14ac:dyDescent="0.35">
      <c r="A6" s="246" t="s">
        <v>2</v>
      </c>
      <c r="B6" s="477"/>
      <c r="C6" s="477"/>
      <c r="E6" s="490"/>
      <c r="F6" s="491"/>
      <c r="G6" s="491"/>
      <c r="H6" s="492"/>
    </row>
    <row r="7" spans="1:14" ht="15" customHeight="1" x14ac:dyDescent="0.35">
      <c r="A7" s="246" t="s">
        <v>3</v>
      </c>
      <c r="B7" s="477"/>
      <c r="C7" s="477"/>
      <c r="E7" s="490"/>
      <c r="F7" s="491"/>
      <c r="G7" s="491"/>
      <c r="H7" s="492"/>
    </row>
    <row r="8" spans="1:14" ht="15" customHeight="1" x14ac:dyDescent="0.35">
      <c r="A8" s="246" t="s">
        <v>4</v>
      </c>
      <c r="B8" s="477"/>
      <c r="C8" s="477"/>
      <c r="E8" s="490"/>
      <c r="F8" s="491"/>
      <c r="G8" s="491"/>
      <c r="H8" s="492"/>
    </row>
    <row r="9" spans="1:14" ht="40.5" customHeight="1" x14ac:dyDescent="0.35">
      <c r="A9" s="246" t="s">
        <v>5</v>
      </c>
      <c r="B9" s="477"/>
      <c r="C9" s="477"/>
      <c r="E9" s="493"/>
      <c r="F9" s="494"/>
      <c r="G9" s="494"/>
      <c r="H9" s="495"/>
    </row>
    <row r="10" spans="1:14" ht="15" customHeight="1" x14ac:dyDescent="0.35">
      <c r="A10" s="246" t="s">
        <v>6</v>
      </c>
      <c r="B10" s="477"/>
      <c r="C10" s="477"/>
      <c r="E10" s="460"/>
      <c r="F10" s="460"/>
      <c r="G10" s="460"/>
      <c r="H10" s="460"/>
    </row>
    <row r="11" spans="1:14" ht="41.25" customHeight="1" x14ac:dyDescent="0.35">
      <c r="A11" s="246" t="s">
        <v>125</v>
      </c>
      <c r="B11" s="477"/>
      <c r="C11" s="477"/>
      <c r="E11" s="460"/>
      <c r="F11" s="460"/>
      <c r="G11" s="460"/>
      <c r="H11" s="460"/>
    </row>
    <row r="12" spans="1:14" ht="14.5" customHeight="1" x14ac:dyDescent="0.35">
      <c r="A12" s="246" t="s">
        <v>7</v>
      </c>
      <c r="B12" s="500"/>
      <c r="C12" s="501"/>
      <c r="E12" s="247"/>
      <c r="F12" s="248"/>
      <c r="G12" s="249"/>
    </row>
    <row r="13" spans="1:14" x14ac:dyDescent="0.35">
      <c r="A13" s="246" t="s">
        <v>119</v>
      </c>
      <c r="B13" s="477"/>
      <c r="C13" s="477"/>
      <c r="E13" s="250"/>
      <c r="G13" s="251"/>
    </row>
    <row r="14" spans="1:14" x14ac:dyDescent="0.35">
      <c r="A14" s="252"/>
      <c r="B14" s="502"/>
      <c r="C14" s="502"/>
      <c r="F14" s="34"/>
      <c r="G14" s="251"/>
    </row>
    <row r="15" spans="1:14" s="34" customFormat="1" ht="31.9" customHeight="1" x14ac:dyDescent="0.35">
      <c r="A15" s="253" t="s">
        <v>8</v>
      </c>
      <c r="B15" s="503" t="s">
        <v>129</v>
      </c>
      <c r="C15" s="503"/>
      <c r="D15" s="254"/>
      <c r="F15" s="254"/>
    </row>
    <row r="16" spans="1:14" s="34" customFormat="1" ht="65.25" customHeight="1" x14ac:dyDescent="0.35">
      <c r="A16" s="255" t="s">
        <v>115</v>
      </c>
      <c r="B16" s="504"/>
      <c r="C16" s="504"/>
      <c r="F16" s="256"/>
    </row>
    <row r="17" spans="1:10" s="34" customFormat="1" ht="32.5" customHeight="1" x14ac:dyDescent="0.35">
      <c r="A17" s="257" t="s">
        <v>116</v>
      </c>
      <c r="B17" s="480"/>
      <c r="C17" s="481"/>
    </row>
    <row r="18" spans="1:10" s="34" customFormat="1" ht="32.5" customHeight="1" x14ac:dyDescent="0.35">
      <c r="A18" s="257" t="s">
        <v>117</v>
      </c>
      <c r="B18" s="480"/>
      <c r="C18" s="481"/>
    </row>
    <row r="19" spans="1:10" s="34" customFormat="1" ht="43.5" x14ac:dyDescent="0.35">
      <c r="A19" s="258" t="s">
        <v>118</v>
      </c>
      <c r="B19" s="482"/>
      <c r="C19" s="483"/>
    </row>
    <row r="20" spans="1:10" s="34" customFormat="1" ht="32.5" customHeight="1" x14ac:dyDescent="0.35">
      <c r="A20" s="259" t="s">
        <v>185</v>
      </c>
      <c r="B20" s="484"/>
      <c r="C20" s="485"/>
    </row>
    <row r="21" spans="1:10" s="34" customFormat="1" ht="43.5" x14ac:dyDescent="0.35">
      <c r="A21" s="259" t="s">
        <v>150</v>
      </c>
      <c r="B21" s="484"/>
      <c r="C21" s="485"/>
    </row>
    <row r="22" spans="1:10" s="34" customFormat="1" x14ac:dyDescent="0.35">
      <c r="B22" s="499"/>
      <c r="C22" s="499"/>
    </row>
    <row r="23" spans="1:10" s="34" customFormat="1" ht="15" customHeight="1" x14ac:dyDescent="0.35">
      <c r="A23" s="260" t="s">
        <v>9</v>
      </c>
    </row>
    <row r="24" spans="1:10" s="34" customFormat="1" ht="35.25" customHeight="1" x14ac:dyDescent="0.35">
      <c r="A24" s="261" t="s">
        <v>10</v>
      </c>
      <c r="B24" s="262" t="s">
        <v>111</v>
      </c>
      <c r="C24" s="263" t="s">
        <v>128</v>
      </c>
      <c r="D24" s="263" t="s">
        <v>127</v>
      </c>
      <c r="E24" s="263" t="s">
        <v>130</v>
      </c>
      <c r="F24" s="263" t="s">
        <v>11</v>
      </c>
      <c r="G24" s="263" t="s">
        <v>12</v>
      </c>
      <c r="H24" s="263" t="s">
        <v>13</v>
      </c>
      <c r="J24" s="254"/>
    </row>
    <row r="25" spans="1:10" s="34" customFormat="1" ht="52.5" customHeight="1" x14ac:dyDescent="0.35">
      <c r="A25" s="255" t="s">
        <v>115</v>
      </c>
      <c r="B25" s="264" t="s">
        <v>15</v>
      </c>
      <c r="C25" s="265" t="str">
        <f>IF(B16="Oui",'Bloc 1 -Sim-Suiv'!B31,"so")</f>
        <v>so</v>
      </c>
      <c r="D25" s="265" t="str">
        <f>IF(B16="Oui",'Bloc 1 -Sim-Suiv'!D31,"so")</f>
        <v>so</v>
      </c>
      <c r="E25" s="265" t="str">
        <f>IF(B16="Oui",'Bloc 1 -Sim-Suiv'!E31,"so")</f>
        <v>so</v>
      </c>
      <c r="F25" s="266" t="str">
        <f>IF(B16="Oui",'Bloc 1 -Sim-Suiv'!F31,"so")</f>
        <v>so</v>
      </c>
      <c r="G25" s="266" t="str">
        <f>IF(B16="Oui",'Bloc 1 -Sim-Suiv'!G31,"so")</f>
        <v>so</v>
      </c>
      <c r="H25" s="266" t="str">
        <f>IF(B16="Oui",'Bloc 1 -Sim-Suiv'!H31,"so")</f>
        <v>so</v>
      </c>
      <c r="I25" s="254"/>
      <c r="J25" s="254"/>
    </row>
    <row r="26" spans="1:10" s="34" customFormat="1" ht="37.5" customHeight="1" x14ac:dyDescent="0.35">
      <c r="A26" s="257" t="s">
        <v>116</v>
      </c>
      <c r="B26" s="267" t="s">
        <v>16</v>
      </c>
      <c r="C26" s="268" t="str">
        <f>IF(B17="Oui",'Bloc 2a Suivi'!D64,"so")</f>
        <v>so</v>
      </c>
      <c r="D26" s="268" t="str">
        <f>IF($B$17="Oui",'Bloc 2a Simulation'!H9,"so")</f>
        <v>so</v>
      </c>
      <c r="E26" s="268" t="str">
        <f>IF($B$17="Oui",'Bloc 2a Simulation'!I9,"so")</f>
        <v>so</v>
      </c>
      <c r="F26" s="268" t="str">
        <f>IF($B$17="Oui",'Bloc 2a Simulation'!J9,"so")</f>
        <v>so</v>
      </c>
      <c r="G26" s="268" t="str">
        <f>IF($B$17="Oui",'Bloc 2a Simulation'!K9,"so")</f>
        <v>so</v>
      </c>
      <c r="H26" s="268" t="str">
        <f>IF($B$17="Oui",'Bloc 2a Simulation'!L9,"so")</f>
        <v>so</v>
      </c>
    </row>
    <row r="27" spans="1:10" s="34" customFormat="1" ht="37.5" customHeight="1" x14ac:dyDescent="0.35">
      <c r="A27" s="257" t="s">
        <v>117</v>
      </c>
      <c r="B27" s="267" t="s">
        <v>151</v>
      </c>
      <c r="C27" s="268" t="str">
        <f>IF($B18="Oui",'Bloc 2b Sim-Suiv'!B10,"so")</f>
        <v>so</v>
      </c>
      <c r="D27" s="268" t="str">
        <f>IF($B18="Oui",'Bloc 2b Sim-Suiv'!C10,"so")</f>
        <v>so</v>
      </c>
      <c r="E27" s="268" t="str">
        <f>IF($B18="Oui",'Bloc 2b Sim-Suiv'!D10,"so")</f>
        <v>so</v>
      </c>
      <c r="F27" s="268" t="str">
        <f>IF($B18="Oui",'Bloc 2b Sim-Suiv'!E10,"so")</f>
        <v>so</v>
      </c>
      <c r="G27" s="268" t="str">
        <f>IF($B18="Oui",'Bloc 2b Sim-Suiv'!F10,"so")</f>
        <v>so</v>
      </c>
      <c r="H27" s="268" t="str">
        <f>IF($B18="Oui",'Bloc 2b Sim-Suiv'!G10,"so")</f>
        <v>so</v>
      </c>
    </row>
    <row r="28" spans="1:10" s="34" customFormat="1" ht="78.75" customHeight="1" x14ac:dyDescent="0.35">
      <c r="A28" s="258" t="s">
        <v>132</v>
      </c>
      <c r="B28" s="269" t="s">
        <v>17</v>
      </c>
      <c r="C28" s="82" t="str">
        <f>IF($B$19="Oui",IF('Bloc 3 Simulation'!$L30="Oui",'Bloc 3 Simulation'!J25,"so"),"so")</f>
        <v>so</v>
      </c>
      <c r="D28" s="82" t="str">
        <f>IF($B$19="Oui",IF('Bloc 3 Simulation'!$L30="Oui",'Bloc 3 Simulation'!K25,"so"),"so")</f>
        <v>so</v>
      </c>
      <c r="E28" s="82" t="str">
        <f>IF($B$19="Oui",IF('Bloc 3 Simulation'!$L30="Oui",'Bloc 3 Simulation'!L25,"so"),"so")</f>
        <v>so</v>
      </c>
      <c r="F28" s="82" t="str">
        <f>IF($B$19="Oui",IF('Bloc 3 Simulation'!$L30="Oui",'Bloc 3 Simulation'!M25,"so"),"so")</f>
        <v>so</v>
      </c>
      <c r="G28" s="82" t="str">
        <f>IF($B$19="Oui",IF('Bloc 3 Simulation'!$L30="Oui",'Bloc 3 Simulation'!N25,"so"),"so")</f>
        <v>so</v>
      </c>
      <c r="H28" s="82" t="str">
        <f>IF($B$19="Oui",IF('Bloc 3 Simulation'!$L30="Oui",'Bloc 3 Simulation'!O25,"so"),"so")</f>
        <v>so</v>
      </c>
    </row>
    <row r="29" spans="1:10" s="34" customFormat="1" ht="74.25" customHeight="1" x14ac:dyDescent="0.35">
      <c r="A29" s="258" t="s">
        <v>133</v>
      </c>
      <c r="B29" s="269" t="s">
        <v>17</v>
      </c>
      <c r="C29" s="82" t="str">
        <f>IF($B$19="Oui",IF('Bloc 3 Simulation'!$L31="Oui",'Bloc 3 Simulation'!J26,"so"),"so")</f>
        <v>so</v>
      </c>
      <c r="D29" s="82" t="str">
        <f>IF($B$19="Oui",IF('Bloc 3 Simulation'!$L31="Oui",'Bloc 3 Simulation'!K26,"so"),"so")</f>
        <v>so</v>
      </c>
      <c r="E29" s="82" t="str">
        <f>IF($B$19="Oui",IF('Bloc 3 Simulation'!$L31="Oui",'Bloc 3 Simulation'!L26,"so"),"so")</f>
        <v>so</v>
      </c>
      <c r="F29" s="82" t="str">
        <f>IF($B$19="Oui",IF('Bloc 3 Simulation'!$L31="Oui",'Bloc 3 Simulation'!M26,"so"),"so")</f>
        <v>so</v>
      </c>
      <c r="G29" s="82" t="str">
        <f>IF($B$19="Oui",IF('Bloc 3 Simulation'!$L31="Oui",'Bloc 3 Simulation'!N26,"so"),"so")</f>
        <v>so</v>
      </c>
      <c r="H29" s="82" t="str">
        <f>IF($B$19="Oui",IF('Bloc 3 Simulation'!$L31="Oui",'Bloc 3 Simulation'!O26,"so"),"so")</f>
        <v>so</v>
      </c>
    </row>
    <row r="30" spans="1:10" s="34" customFormat="1" ht="37.5" customHeight="1" x14ac:dyDescent="0.35">
      <c r="A30" s="259" t="s">
        <v>185</v>
      </c>
      <c r="B30" s="270" t="s">
        <v>18</v>
      </c>
      <c r="C30" s="221" t="str">
        <f>IF($B$20="Oui",'Bloc 4a - Aliments Simples'!B10,"so")</f>
        <v>so</v>
      </c>
      <c r="D30" s="221" t="str">
        <f>IF($B$20="Oui",'Bloc 4a - Aliments Simples'!D10,"so")</f>
        <v>so</v>
      </c>
      <c r="E30" s="221" t="str">
        <f>IF($B$20="Oui",'Bloc 4a - Aliments Simples'!E10,"so")</f>
        <v>so</v>
      </c>
      <c r="F30" s="221" t="str">
        <f>IF($B$20="Oui",'Bloc 4a - Aliments Simples'!F10,"so")</f>
        <v>so</v>
      </c>
      <c r="G30" s="221" t="str">
        <f>IF($B$20="Oui",'Bloc 4a - Aliments Simples'!G10,"so")</f>
        <v>so</v>
      </c>
      <c r="H30" s="221" t="str">
        <f>IF($B$20="Oui",'Bloc 4a - Aliments Simples'!H10,"so")</f>
        <v>so</v>
      </c>
      <c r="I30" s="254"/>
    </row>
    <row r="31" spans="1:10" s="34" customFormat="1" ht="43.5" x14ac:dyDescent="0.35">
      <c r="A31" s="259" t="s">
        <v>150</v>
      </c>
      <c r="B31" s="270" t="s">
        <v>18</v>
      </c>
      <c r="C31" s="221" t="str">
        <f>IF($B$21="Oui",'Bloc 4b - Aliments Composés'!B10,"so")</f>
        <v>so</v>
      </c>
      <c r="D31" s="221" t="str">
        <f>IF($B$21="Oui",'Bloc 4b - Aliments Composés'!E10,"so")</f>
        <v>so</v>
      </c>
      <c r="E31" s="221" t="str">
        <f>IF($B$21="Oui",'Bloc 4b - Aliments Composés'!F10,"so")</f>
        <v>so</v>
      </c>
      <c r="F31" s="221" t="str">
        <f>IF($B$21="Oui",'Bloc 4b - Aliments Composés'!G10,"so")</f>
        <v>so</v>
      </c>
      <c r="G31" s="221" t="str">
        <f>IF($B$21="Oui",'Bloc 4b - Aliments Composés'!H10,"so")</f>
        <v>so</v>
      </c>
      <c r="H31" s="221" t="str">
        <f>IF($B$21="Oui",'Bloc 4b - Aliments Composés'!I10,"so")</f>
        <v>so</v>
      </c>
      <c r="I31" s="254"/>
    </row>
    <row r="32" spans="1:10" s="34" customFormat="1" x14ac:dyDescent="0.35"/>
    <row r="33" spans="1:8" s="34" customFormat="1" ht="18.5" x14ac:dyDescent="0.35">
      <c r="A33" s="260" t="s">
        <v>186</v>
      </c>
      <c r="D33" s="254"/>
    </row>
    <row r="34" spans="1:8" s="34" customFormat="1" ht="58" x14ac:dyDescent="0.35">
      <c r="A34" s="261"/>
      <c r="B34" s="262" t="s">
        <v>14</v>
      </c>
      <c r="C34" s="271" t="s">
        <v>131</v>
      </c>
      <c r="D34" s="272" t="s">
        <v>46</v>
      </c>
      <c r="E34" s="65" t="s">
        <v>158</v>
      </c>
      <c r="F34" s="273" t="s">
        <v>126</v>
      </c>
      <c r="G34" s="263" t="s">
        <v>148</v>
      </c>
      <c r="H34" s="263" t="s">
        <v>149</v>
      </c>
    </row>
    <row r="35" spans="1:8" s="34" customFormat="1" ht="43.5" x14ac:dyDescent="0.35">
      <c r="A35" s="255" t="s">
        <v>115</v>
      </c>
      <c r="B35" s="274" t="s">
        <v>15</v>
      </c>
      <c r="C35" s="275" t="e">
        <f>'Bloc 1 -Sim-Suiv'!G66</f>
        <v>#DIV/0!</v>
      </c>
      <c r="D35" s="276" t="e">
        <f>'Bloc 1 -Sim-Suiv'!G68</f>
        <v>#DIV/0!</v>
      </c>
      <c r="E35" s="277" t="e">
        <f>'Bloc 1 -Sim-Suiv'!G34</f>
        <v>#DIV/0!</v>
      </c>
      <c r="F35" s="278" t="str">
        <f>IF(B16="Oui",'Bloc 1 -Sim-Suiv'!F34,"so")</f>
        <v>so</v>
      </c>
      <c r="G35" s="279" t="e">
        <f>IF(C35&gt;=$F$35,"Atteint",IF(C35&gt;=$E$35,"Seuil 70% atteint","Non atteint"))</f>
        <v>#DIV/0!</v>
      </c>
      <c r="H35" s="279" t="e">
        <f>IF(D35&gt;=$F$35,"Atteint",IF(D35&gt;=$E$35,"Seuil 70% atteint","Non atteint"))</f>
        <v>#DIV/0!</v>
      </c>
    </row>
    <row r="36" spans="1:8" s="34" customFormat="1" ht="41.25" customHeight="1" x14ac:dyDescent="0.35">
      <c r="A36" s="257" t="s">
        <v>116</v>
      </c>
      <c r="B36" s="280" t="s">
        <v>16</v>
      </c>
      <c r="C36" s="281" t="e">
        <f>'Bloc 2a Suivi'!L9</f>
        <v>#DIV/0!</v>
      </c>
      <c r="D36" s="282" t="e">
        <f>'Bloc 2a Suivi'!L11</f>
        <v>#DIV/0!</v>
      </c>
      <c r="E36" s="283" t="e">
        <f>'Bloc 2a Suivi'!J13</f>
        <v>#DIV/0!</v>
      </c>
      <c r="F36" s="284" t="str">
        <f>IF(B17="Oui",'Bloc 2a Suivi'!I13,"so")</f>
        <v>so</v>
      </c>
      <c r="G36" s="279" t="e">
        <f>IF(C36&gt;=$F$36,"Atteint",IF(C36&gt;=$E$36,"Seuil 70% atteint","Non atteint"))</f>
        <v>#DIV/0!</v>
      </c>
      <c r="H36" s="279" t="e">
        <f>IF(D36&gt;=$F$36,"Atteint",IF(D36&gt;=$E$36,"Seuil 70% atteint","Non atteint"))</f>
        <v>#DIV/0!</v>
      </c>
    </row>
    <row r="37" spans="1:8" s="34" customFormat="1" ht="41.25" customHeight="1" x14ac:dyDescent="0.35">
      <c r="A37" s="257" t="s">
        <v>117</v>
      </c>
      <c r="B37" s="280" t="s">
        <v>151</v>
      </c>
      <c r="C37" s="281" t="e">
        <f>'Bloc 2b Sim-Suiv'!G26</f>
        <v>#DIV/0!</v>
      </c>
      <c r="D37" s="282" t="e">
        <f>'Bloc 2b Sim-Suiv'!G28</f>
        <v>#DIV/0!</v>
      </c>
      <c r="E37" s="283" t="e">
        <f>'Bloc 2b Sim-Suiv'!F14</f>
        <v>#DIV/0!</v>
      </c>
      <c r="F37" s="285" t="str">
        <f>IF(B18="Oui",'Bloc 2b Sim-Suiv'!E14,"so")</f>
        <v>so</v>
      </c>
      <c r="G37" s="279" t="e">
        <f>IF(C37&gt;$E$37,"Non atteint",IF(C37&lt;=$F$37,"Atteint","Seuil 70% atteint"))</f>
        <v>#DIV/0!</v>
      </c>
      <c r="H37" s="279" t="e">
        <f>IF(D37&gt;$E$37,"Non atteint",IF(D37&lt;=$F$37,"Atteint","Seuil 70% atteint"))</f>
        <v>#DIV/0!</v>
      </c>
    </row>
    <row r="38" spans="1:8" s="34" customFormat="1" ht="55.5" x14ac:dyDescent="0.35">
      <c r="A38" s="258" t="s">
        <v>132</v>
      </c>
      <c r="B38" s="497" t="s">
        <v>17</v>
      </c>
      <c r="C38" s="286">
        <f>'Bloc 3 Suivi'!O25</f>
        <v>0.29166666666666669</v>
      </c>
      <c r="D38" s="287">
        <f>'Bloc 3 Suivi'!O27</f>
        <v>0.29084541062801933</v>
      </c>
      <c r="E38" s="288" t="e">
        <f>'Bloc 3 Suivi'!N30</f>
        <v>#DIV/0!</v>
      </c>
      <c r="F38" s="278" t="str">
        <f>IF(B19="Oui",'Bloc 3 Suivi'!M30,"so")</f>
        <v>so</v>
      </c>
      <c r="G38" s="279" t="e">
        <f>IF(C38&gt;=$F$38,"Atteint",IF(C38&gt;=$E$38,"Seuil 70% atteint","Non atteint"))</f>
        <v>#DIV/0!</v>
      </c>
      <c r="H38" s="279" t="e">
        <f>IF(D38&gt;=$F$38,"Atteint",IF(D38&gt;=$E$38,"Seuil 70% atteint","Non atteint"))</f>
        <v>#DIV/0!</v>
      </c>
    </row>
    <row r="39" spans="1:8" s="34" customFormat="1" ht="67.5" x14ac:dyDescent="0.35">
      <c r="A39" s="258" t="s">
        <v>133</v>
      </c>
      <c r="B39" s="498"/>
      <c r="C39" s="286">
        <f>'Bloc 3 Suivi'!O26</f>
        <v>0.54166666666666663</v>
      </c>
      <c r="D39" s="287">
        <f>'Bloc 3 Suivi'!O28</f>
        <v>0.54229468599033803</v>
      </c>
      <c r="E39" s="288" t="e">
        <f>'Bloc 3 Suivi'!N31</f>
        <v>#DIV/0!</v>
      </c>
      <c r="F39" s="278" t="str">
        <f>IF(B19="Oui",'Bloc 3 Suivi'!M31,"so")</f>
        <v>so</v>
      </c>
      <c r="G39" s="279" t="e">
        <f>IF(C39&gt;=$F$39,"Atteint",IF(C39&gt;=$E$39,"Seuil 70% atteint","Non atteint"))</f>
        <v>#DIV/0!</v>
      </c>
      <c r="H39" s="279" t="e">
        <f>IF(D39&gt;=$F$39,"Atteint",IF(D39&gt;=$E$39,"Seuil 70% atteint","Non atteint"))</f>
        <v>#DIV/0!</v>
      </c>
    </row>
    <row r="40" spans="1:8" s="34" customFormat="1" ht="36.75" customHeight="1" x14ac:dyDescent="0.35">
      <c r="A40" s="259" t="s">
        <v>185</v>
      </c>
      <c r="B40" s="478" t="s">
        <v>18</v>
      </c>
      <c r="C40" s="289" t="e">
        <f>'Bloc 4a - Aliments Simples'!G24</f>
        <v>#DIV/0!</v>
      </c>
      <c r="D40" s="290" t="e">
        <f>'Bloc 4a - Aliments Simples'!G25</f>
        <v>#DIV/0!</v>
      </c>
      <c r="E40" s="283" t="e">
        <f>'Bloc 4a - Aliments Simples'!G13</f>
        <v>#DIV/0!</v>
      </c>
      <c r="F40" s="291" t="str">
        <f>IF($B20="Oui",'Bloc 4a - Aliments Simples'!F13,"so")</f>
        <v>so</v>
      </c>
      <c r="G40" s="279" t="e">
        <f>IF(C40&gt;$E$40,"Non atteint",IF(C40&lt;=$F$40,"Atteint","Seuil 70% atteint"))</f>
        <v>#DIV/0!</v>
      </c>
      <c r="H40" s="279" t="e">
        <f>IF(D40&gt;$E$40,"Non atteint",IF(D40&lt;=$F$40,"Atteint","Seuil 70% atteint"))</f>
        <v>#DIV/0!</v>
      </c>
    </row>
    <row r="41" spans="1:8" s="34" customFormat="1" ht="43.5" x14ac:dyDescent="0.35">
      <c r="A41" s="259" t="s">
        <v>150</v>
      </c>
      <c r="B41" s="479"/>
      <c r="C41" s="292" t="e">
        <f>'Bloc 4b - Aliments Composés'!H23</f>
        <v>#DIV/0!</v>
      </c>
      <c r="D41" s="293" t="e">
        <f>'Bloc 4b - Aliments Composés'!H24</f>
        <v>#DIV/0!</v>
      </c>
      <c r="E41" s="294" t="e">
        <f>'Bloc 4b - Aliments Composés'!H13</f>
        <v>#DIV/0!</v>
      </c>
      <c r="F41" s="285" t="str">
        <f>IF(B21="Oui",'Bloc 4b - Aliments Composés'!G13,"so")</f>
        <v>so</v>
      </c>
      <c r="G41" s="279" t="e">
        <f>IF(C41&gt;$E$41,"Non atteint",IF(C41&lt;=$F$41,"Atteint","Seuil 70% atteint"))</f>
        <v>#DIV/0!</v>
      </c>
      <c r="H41" s="279" t="e">
        <f>IF(D41&gt;$E$41,"Non atteint",IF(D41&lt;=$F$41,"Atteint","Seuil 70% atteint"))</f>
        <v>#DIV/0!</v>
      </c>
    </row>
    <row r="42" spans="1:8" s="34" customFormat="1" x14ac:dyDescent="0.35"/>
    <row r="43" spans="1:8" s="34" customFormat="1" ht="18.5" x14ac:dyDescent="0.35">
      <c r="A43" s="295"/>
      <c r="B43" s="296"/>
      <c r="C43" s="297"/>
      <c r="D43" s="297"/>
      <c r="E43" s="297"/>
      <c r="F43" s="297"/>
      <c r="G43" s="297"/>
    </row>
    <row r="44" spans="1:8" s="34" customFormat="1" x14ac:dyDescent="0.35">
      <c r="A44" s="298"/>
      <c r="B44" s="298"/>
      <c r="C44" s="299"/>
      <c r="D44" s="299"/>
      <c r="E44" s="299"/>
      <c r="F44" s="296"/>
      <c r="G44" s="297"/>
    </row>
    <row r="45" spans="1:8" s="34" customFormat="1" x14ac:dyDescent="0.35">
      <c r="A45" s="300"/>
      <c r="B45" s="301"/>
      <c r="C45" s="129"/>
      <c r="D45" s="129"/>
      <c r="E45" s="129"/>
      <c r="F45" s="297"/>
      <c r="G45" s="297"/>
    </row>
    <row r="46" spans="1:8" s="34" customFormat="1" ht="37.9" customHeight="1" x14ac:dyDescent="0.35">
      <c r="A46" s="300"/>
      <c r="B46" s="302"/>
      <c r="C46" s="303"/>
      <c r="D46" s="303"/>
      <c r="E46" s="129"/>
      <c r="F46" s="297"/>
      <c r="G46" s="297"/>
    </row>
    <row r="47" spans="1:8" s="34" customFormat="1" ht="37.9" customHeight="1" x14ac:dyDescent="0.35">
      <c r="A47" s="300"/>
      <c r="B47" s="302"/>
      <c r="C47" s="303"/>
      <c r="D47" s="303"/>
      <c r="E47" s="129"/>
      <c r="F47" s="297"/>
      <c r="G47" s="297"/>
    </row>
    <row r="48" spans="1:8" s="34" customFormat="1" x14ac:dyDescent="0.35">
      <c r="A48" s="300"/>
      <c r="B48" s="304"/>
      <c r="C48" s="301"/>
      <c r="D48" s="129"/>
      <c r="E48" s="129"/>
      <c r="F48" s="296"/>
      <c r="G48" s="297"/>
    </row>
    <row r="49" spans="1:7" s="34" customFormat="1" x14ac:dyDescent="0.35">
      <c r="A49" s="300"/>
      <c r="B49" s="304"/>
      <c r="C49" s="301"/>
      <c r="D49" s="129"/>
      <c r="E49" s="129"/>
      <c r="F49" s="296"/>
      <c r="G49" s="297"/>
    </row>
    <row r="50" spans="1:7" s="34" customFormat="1" ht="37.9" customHeight="1" x14ac:dyDescent="0.35">
      <c r="A50" s="300"/>
      <c r="B50" s="305"/>
      <c r="C50" s="303"/>
      <c r="D50" s="303"/>
      <c r="E50" s="129"/>
      <c r="F50" s="296"/>
      <c r="G50" s="297"/>
    </row>
    <row r="51" spans="1:7" s="34" customFormat="1" x14ac:dyDescent="0.35">
      <c r="A51" s="300"/>
      <c r="B51" s="305"/>
      <c r="C51" s="303"/>
      <c r="D51" s="303"/>
      <c r="E51" s="129"/>
      <c r="F51" s="296"/>
      <c r="G51" s="297"/>
    </row>
    <row r="52" spans="1:7" s="34" customFormat="1" x14ac:dyDescent="0.35">
      <c r="A52" s="297"/>
      <c r="B52" s="297"/>
      <c r="C52" s="297"/>
      <c r="D52" s="297"/>
      <c r="E52" s="297"/>
      <c r="F52" s="297"/>
      <c r="G52" s="297"/>
    </row>
    <row r="53" spans="1:7" s="34" customFormat="1" x14ac:dyDescent="0.35">
      <c r="A53" s="296"/>
      <c r="B53" s="297"/>
      <c r="C53" s="297"/>
      <c r="D53" s="297"/>
      <c r="E53" s="297"/>
      <c r="F53" s="297"/>
      <c r="G53" s="297"/>
    </row>
    <row r="54" spans="1:7" s="34" customFormat="1" x14ac:dyDescent="0.35">
      <c r="A54" s="296"/>
      <c r="B54" s="297"/>
      <c r="C54" s="297"/>
      <c r="D54" s="297"/>
      <c r="E54" s="297"/>
      <c r="F54" s="297"/>
      <c r="G54" s="297"/>
    </row>
    <row r="55" spans="1:7" s="34" customFormat="1" x14ac:dyDescent="0.35">
      <c r="A55" s="296"/>
      <c r="B55" s="297"/>
      <c r="C55" s="297"/>
      <c r="D55" s="297"/>
      <c r="E55" s="297"/>
      <c r="F55" s="297"/>
      <c r="G55" s="297"/>
    </row>
    <row r="56" spans="1:7" s="34" customFormat="1" x14ac:dyDescent="0.35"/>
    <row r="57" spans="1:7" s="34" customFormat="1" x14ac:dyDescent="0.35"/>
    <row r="58" spans="1:7" s="34" customFormat="1" x14ac:dyDescent="0.35"/>
    <row r="59" spans="1:7" s="34" customFormat="1" x14ac:dyDescent="0.35"/>
    <row r="60" spans="1:7" s="34" customFormat="1" x14ac:dyDescent="0.35"/>
    <row r="61" spans="1:7" s="34" customFormat="1" x14ac:dyDescent="0.35"/>
    <row r="62" spans="1:7" s="34" customFormat="1" x14ac:dyDescent="0.35"/>
    <row r="63" spans="1:7" s="34" customFormat="1" x14ac:dyDescent="0.35"/>
    <row r="64" spans="1:7" s="34" customFormat="1" x14ac:dyDescent="0.35"/>
    <row r="65" s="34" customFormat="1" x14ac:dyDescent="0.35"/>
    <row r="66" s="34" customFormat="1" x14ac:dyDescent="0.35"/>
    <row r="67" s="34" customFormat="1" x14ac:dyDescent="0.35"/>
    <row r="68" s="34" customFormat="1" x14ac:dyDescent="0.35"/>
    <row r="69" s="34" customFormat="1" x14ac:dyDescent="0.35"/>
    <row r="70" s="34" customFormat="1" x14ac:dyDescent="0.35"/>
    <row r="71" s="34" customFormat="1" x14ac:dyDescent="0.35"/>
    <row r="72" s="34" customFormat="1" x14ac:dyDescent="0.35"/>
    <row r="73" s="34" customFormat="1" x14ac:dyDescent="0.35"/>
    <row r="74" s="34" customFormat="1" x14ac:dyDescent="0.35"/>
    <row r="75" s="34" customFormat="1" x14ac:dyDescent="0.35"/>
    <row r="76" s="34" customFormat="1" x14ac:dyDescent="0.35"/>
    <row r="77" s="34" customFormat="1" x14ac:dyDescent="0.35"/>
    <row r="78" s="34" customFormat="1" x14ac:dyDescent="0.35"/>
    <row r="79" s="34" customFormat="1" x14ac:dyDescent="0.35"/>
    <row r="80" s="34" customFormat="1" x14ac:dyDescent="0.35"/>
    <row r="81" s="34" customFormat="1" x14ac:dyDescent="0.35"/>
    <row r="82" s="34" customFormat="1" x14ac:dyDescent="0.35"/>
    <row r="83" s="34" customFormat="1" x14ac:dyDescent="0.35"/>
    <row r="84" s="34" customFormat="1" x14ac:dyDescent="0.35"/>
    <row r="85" s="34" customFormat="1" x14ac:dyDescent="0.35"/>
    <row r="86" s="34" customFormat="1" x14ac:dyDescent="0.35"/>
    <row r="87" s="34" customFormat="1" x14ac:dyDescent="0.35"/>
    <row r="88" s="34" customFormat="1" x14ac:dyDescent="0.35"/>
    <row r="89" s="34" customFormat="1" x14ac:dyDescent="0.35"/>
    <row r="90" s="34" customFormat="1" x14ac:dyDescent="0.35"/>
  </sheetData>
  <sheetProtection formatColumns="0" insertColumns="0" insertRows="0" selectLockedCells="1"/>
  <mergeCells count="25">
    <mergeCell ref="A1:E1"/>
    <mergeCell ref="E5:H9"/>
    <mergeCell ref="A3:E3"/>
    <mergeCell ref="A2:E2"/>
    <mergeCell ref="B38:B39"/>
    <mergeCell ref="B22:C22"/>
    <mergeCell ref="B17:C17"/>
    <mergeCell ref="B9:C9"/>
    <mergeCell ref="B10:C10"/>
    <mergeCell ref="B11:C11"/>
    <mergeCell ref="B12:C12"/>
    <mergeCell ref="B13:C13"/>
    <mergeCell ref="B14:C14"/>
    <mergeCell ref="B15:C15"/>
    <mergeCell ref="B16:C16"/>
    <mergeCell ref="B4:C4"/>
    <mergeCell ref="B5:C5"/>
    <mergeCell ref="B6:C6"/>
    <mergeCell ref="B7:C7"/>
    <mergeCell ref="B8:C8"/>
    <mergeCell ref="B40:B41"/>
    <mergeCell ref="B18:C18"/>
    <mergeCell ref="B19:C19"/>
    <mergeCell ref="B20:C20"/>
    <mergeCell ref="B21:C21"/>
  </mergeCells>
  <phoneticPr fontId="5" type="noConversion"/>
  <conditionalFormatting sqref="G35:H41">
    <cfRule type="cellIs" dxfId="71" priority="1" operator="equal">
      <formula>"Seuil 70% atteint"</formula>
    </cfRule>
    <cfRule type="cellIs" dxfId="70" priority="2" operator="equal">
      <formula>"Non atteint"</formula>
    </cfRule>
    <cfRule type="cellIs" dxfId="69" priority="3" operator="equal">
      <formula>"Atteint"</formula>
    </cfRule>
  </conditionalFormatting>
  <pageMargins left="0.7" right="0.7" top="0.75" bottom="0.75" header="0.3" footer="0.3"/>
  <pageSetup paperSize="9" scale="71" fitToHeight="0" orientation="landscape" r:id="rId1"/>
  <rowBreaks count="1" manualBreakCount="1">
    <brk id="31" max="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B33BF2-6008-4CC4-8F8D-D38BEBECD7E7}">
          <x14:formula1>
            <xm:f>Listes!$B$2:$B$3</xm:f>
          </x14:formula1>
          <xm:sqref>B16:B21 C16 C18 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AT72"/>
  <sheetViews>
    <sheetView topLeftCell="A4" zoomScale="90" zoomScaleNormal="90" workbookViewId="0">
      <selection activeCell="B14" sqref="B14"/>
    </sheetView>
  </sheetViews>
  <sheetFormatPr baseColWidth="10" defaultColWidth="11.453125" defaultRowHeight="14.5" x14ac:dyDescent="0.35"/>
  <cols>
    <col min="1" max="1" width="47.1796875" style="39" customWidth="1"/>
    <col min="2" max="2" width="31.453125" style="39" customWidth="1"/>
    <col min="3" max="3" width="7.54296875" style="39" customWidth="1"/>
    <col min="4" max="4" width="28.1796875" style="39" customWidth="1"/>
    <col min="5" max="5" width="32.1796875" style="39" customWidth="1"/>
    <col min="6" max="6" width="31.54296875" style="39" customWidth="1"/>
    <col min="7" max="7" width="31.81640625" style="39" customWidth="1"/>
    <col min="8" max="8" width="29.81640625" style="39" customWidth="1"/>
    <col min="9" max="9" width="4.7265625" style="39" customWidth="1"/>
    <col min="10" max="10" width="27.81640625" style="39" customWidth="1"/>
    <col min="11" max="11" width="23.7265625" style="39" customWidth="1"/>
    <col min="12" max="12" width="22.81640625" style="39" customWidth="1"/>
    <col min="13" max="16384" width="11.453125" style="39"/>
  </cols>
  <sheetData>
    <row r="1" spans="1:46" ht="78.75" customHeight="1" x14ac:dyDescent="0.35">
      <c r="A1" s="306" t="s">
        <v>184</v>
      </c>
      <c r="B1" s="307" t="s">
        <v>19</v>
      </c>
      <c r="C1" s="34"/>
      <c r="D1" s="522" t="s">
        <v>20</v>
      </c>
      <c r="E1" s="522"/>
      <c r="F1" s="522"/>
      <c r="G1" s="522"/>
      <c r="H1" s="522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</row>
    <row r="2" spans="1:46" s="354" customFormat="1" ht="46.5" customHeight="1" x14ac:dyDescent="0.35">
      <c r="A2" s="507" t="s">
        <v>200</v>
      </c>
      <c r="B2" s="508"/>
      <c r="C2" s="471"/>
      <c r="D2" s="523" t="s">
        <v>137</v>
      </c>
      <c r="E2" s="524"/>
      <c r="F2" s="524"/>
      <c r="G2" s="524"/>
      <c r="H2" s="523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  <c r="AD2" s="471"/>
      <c r="AE2" s="471"/>
      <c r="AF2" s="471"/>
      <c r="AG2" s="471"/>
      <c r="AH2" s="471"/>
      <c r="AI2" s="471"/>
      <c r="AJ2" s="471"/>
      <c r="AK2" s="471"/>
      <c r="AL2" s="471"/>
      <c r="AM2" s="471"/>
      <c r="AN2" s="471"/>
      <c r="AO2" s="471"/>
      <c r="AP2" s="471"/>
      <c r="AQ2" s="471"/>
      <c r="AR2" s="471"/>
      <c r="AS2" s="471"/>
      <c r="AT2" s="471"/>
    </row>
    <row r="3" spans="1:46" x14ac:dyDescent="0.35">
      <c r="A3" s="254"/>
      <c r="B3" s="34"/>
      <c r="C3" s="34"/>
      <c r="D3" s="525"/>
      <c r="E3" s="526"/>
      <c r="F3" s="526"/>
      <c r="G3" s="526"/>
      <c r="H3" s="527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</row>
    <row r="4" spans="1:46" ht="56.25" customHeight="1" x14ac:dyDescent="0.35">
      <c r="A4" s="309" t="s">
        <v>21</v>
      </c>
      <c r="B4" s="17"/>
      <c r="C4" s="34"/>
      <c r="D4" s="528"/>
      <c r="E4" s="529"/>
      <c r="F4" s="529"/>
      <c r="G4" s="529"/>
      <c r="H4" s="530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</row>
    <row r="5" spans="1:46" x14ac:dyDescent="0.35">
      <c r="A5" s="34"/>
      <c r="B5" s="34"/>
      <c r="C5" s="34"/>
      <c r="D5" s="34"/>
      <c r="E5" s="310"/>
      <c r="F5" s="310"/>
      <c r="G5" s="310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</row>
    <row r="6" spans="1:46" ht="29" x14ac:dyDescent="0.35">
      <c r="A6" s="311" t="s">
        <v>22</v>
      </c>
      <c r="B6" s="217" t="s">
        <v>23</v>
      </c>
      <c r="C6" s="34"/>
      <c r="D6" s="312" t="s">
        <v>24</v>
      </c>
      <c r="E6" s="174" t="s">
        <v>25</v>
      </c>
      <c r="F6" s="174" t="s">
        <v>26</v>
      </c>
      <c r="G6" s="174" t="s">
        <v>27</v>
      </c>
      <c r="H6" s="312" t="s">
        <v>28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</row>
    <row r="7" spans="1:46" ht="29" x14ac:dyDescent="0.35">
      <c r="A7" s="313" t="s">
        <v>29</v>
      </c>
      <c r="B7" s="31"/>
      <c r="C7" s="34"/>
      <c r="D7" s="211"/>
      <c r="E7" s="32"/>
      <c r="F7" s="32"/>
      <c r="G7" s="32"/>
      <c r="H7" s="211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</row>
    <row r="8" spans="1:46" ht="29" x14ac:dyDescent="0.35">
      <c r="A8" s="313" t="s">
        <v>30</v>
      </c>
      <c r="B8" s="31"/>
      <c r="C8" s="34"/>
      <c r="D8" s="211"/>
      <c r="E8" s="32"/>
      <c r="F8" s="32"/>
      <c r="G8" s="32"/>
      <c r="H8" s="211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</row>
    <row r="9" spans="1:46" x14ac:dyDescent="0.35">
      <c r="A9" s="313" t="s">
        <v>31</v>
      </c>
      <c r="B9" s="31"/>
      <c r="C9" s="34"/>
      <c r="D9" s="211"/>
      <c r="E9" s="211"/>
      <c r="F9" s="211"/>
      <c r="G9" s="211"/>
      <c r="H9" s="211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</row>
    <row r="10" spans="1:46" x14ac:dyDescent="0.35">
      <c r="A10" s="314"/>
      <c r="B10" s="315"/>
      <c r="C10" s="316"/>
      <c r="D10" s="315"/>
      <c r="E10" s="315"/>
      <c r="F10" s="315"/>
      <c r="G10" s="315"/>
      <c r="H10" s="315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</row>
    <row r="11" spans="1:46" x14ac:dyDescent="0.35">
      <c r="A11" s="317" t="s">
        <v>32</v>
      </c>
      <c r="B11" s="212"/>
      <c r="C11" s="34"/>
      <c r="D11" s="212"/>
      <c r="E11" s="212"/>
      <c r="F11" s="212"/>
      <c r="G11" s="212"/>
      <c r="H11" s="212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</row>
    <row r="12" spans="1:46" ht="33" customHeight="1" x14ac:dyDescent="0.35">
      <c r="A12" s="317" t="s">
        <v>33</v>
      </c>
      <c r="B12" s="212"/>
      <c r="C12" s="34"/>
      <c r="D12" s="212"/>
      <c r="E12" s="212"/>
      <c r="F12" s="212"/>
      <c r="G12" s="212"/>
      <c r="H12" s="212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</row>
    <row r="13" spans="1:46" x14ac:dyDescent="0.35">
      <c r="A13" s="314"/>
      <c r="B13" s="315"/>
      <c r="C13" s="316"/>
      <c r="D13" s="315"/>
      <c r="E13" s="315"/>
      <c r="F13" s="315"/>
      <c r="G13" s="315"/>
      <c r="H13" s="315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</row>
    <row r="14" spans="1:46" ht="29" x14ac:dyDescent="0.35">
      <c r="A14" s="317" t="s">
        <v>34</v>
      </c>
      <c r="B14" s="212"/>
      <c r="C14" s="34"/>
      <c r="D14" s="212"/>
      <c r="E14" s="212"/>
      <c r="F14" s="212"/>
      <c r="G14" s="212"/>
      <c r="H14" s="212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</row>
    <row r="15" spans="1:46" ht="29" x14ac:dyDescent="0.35">
      <c r="A15" s="317" t="s">
        <v>35</v>
      </c>
      <c r="B15" s="212"/>
      <c r="C15" s="34"/>
      <c r="D15" s="212"/>
      <c r="E15" s="212"/>
      <c r="F15" s="212"/>
      <c r="G15" s="212"/>
      <c r="H15" s="212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</row>
    <row r="16" spans="1:46" x14ac:dyDescent="0.35">
      <c r="A16" s="314"/>
      <c r="B16" s="315"/>
      <c r="C16" s="316"/>
      <c r="D16" s="315"/>
      <c r="E16" s="315"/>
      <c r="F16" s="315"/>
      <c r="G16" s="315"/>
      <c r="H16" s="315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</row>
    <row r="17" spans="1:46" ht="29" x14ac:dyDescent="0.35">
      <c r="A17" s="317" t="s">
        <v>36</v>
      </c>
      <c r="B17" s="212"/>
      <c r="C17" s="34"/>
      <c r="D17" s="212"/>
      <c r="E17" s="212"/>
      <c r="F17" s="212"/>
      <c r="G17" s="212"/>
      <c r="H17" s="212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</row>
    <row r="18" spans="1:46" ht="43.5" x14ac:dyDescent="0.35">
      <c r="A18" s="318" t="s">
        <v>37</v>
      </c>
      <c r="B18" s="31"/>
      <c r="C18" s="34"/>
      <c r="D18" s="31"/>
      <c r="E18" s="31"/>
      <c r="F18" s="31"/>
      <c r="G18" s="31"/>
      <c r="H18" s="31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</row>
    <row r="19" spans="1:46" x14ac:dyDescent="0.35">
      <c r="A19" s="314"/>
      <c r="B19" s="315"/>
      <c r="C19" s="316"/>
      <c r="D19" s="315"/>
      <c r="E19" s="315"/>
      <c r="F19" s="315"/>
      <c r="G19" s="315"/>
      <c r="H19" s="315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</row>
    <row r="20" spans="1:46" ht="29" x14ac:dyDescent="0.35">
      <c r="A20" s="317" t="s">
        <v>38</v>
      </c>
      <c r="B20" s="212"/>
      <c r="C20" s="34"/>
      <c r="D20" s="212"/>
      <c r="E20" s="212"/>
      <c r="F20" s="212"/>
      <c r="G20" s="212"/>
      <c r="H20" s="212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</row>
    <row r="21" spans="1:46" ht="33" x14ac:dyDescent="0.35">
      <c r="A21" s="317" t="s">
        <v>154</v>
      </c>
      <c r="B21" s="212"/>
      <c r="C21" s="34"/>
      <c r="D21" s="212"/>
      <c r="E21" s="212"/>
      <c r="F21" s="212"/>
      <c r="G21" s="212"/>
      <c r="H21" s="212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</row>
    <row r="22" spans="1:46" ht="33" x14ac:dyDescent="0.35">
      <c r="A22" s="318" t="s">
        <v>153</v>
      </c>
      <c r="B22" s="31"/>
      <c r="C22" s="34"/>
      <c r="D22" s="211"/>
      <c r="E22" s="211"/>
      <c r="F22" s="211"/>
      <c r="G22" s="211"/>
      <c r="H22" s="211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</row>
    <row r="23" spans="1:46" x14ac:dyDescent="0.35">
      <c r="A23" s="319"/>
      <c r="B23" s="315"/>
      <c r="C23" s="316"/>
      <c r="D23" s="315"/>
      <c r="E23" s="315"/>
      <c r="F23" s="315"/>
      <c r="G23" s="315"/>
      <c r="H23" s="315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</row>
    <row r="24" spans="1:46" x14ac:dyDescent="0.35">
      <c r="A24" s="320" t="s">
        <v>39</v>
      </c>
      <c r="B24" s="31"/>
      <c r="C24" s="34"/>
      <c r="D24" s="31"/>
      <c r="E24" s="31"/>
      <c r="F24" s="31"/>
      <c r="G24" s="31"/>
      <c r="H24" s="31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</row>
    <row r="25" spans="1:46" x14ac:dyDescent="0.35">
      <c r="A25" s="319"/>
      <c r="B25" s="315"/>
      <c r="C25" s="316"/>
      <c r="D25" s="315"/>
      <c r="E25" s="315"/>
      <c r="F25" s="315"/>
      <c r="G25" s="315"/>
      <c r="H25" s="315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</row>
    <row r="26" spans="1:46" ht="29" x14ac:dyDescent="0.35">
      <c r="A26" s="313" t="s">
        <v>40</v>
      </c>
      <c r="B26" s="31"/>
      <c r="C26" s="34"/>
      <c r="D26" s="211"/>
      <c r="E26" s="211"/>
      <c r="F26" s="211"/>
      <c r="G26" s="211"/>
      <c r="H26" s="211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</row>
    <row r="27" spans="1:46" x14ac:dyDescent="0.35">
      <c r="A27" s="321" t="s">
        <v>49</v>
      </c>
      <c r="B27" s="212"/>
      <c r="C27" s="34"/>
      <c r="D27" s="212"/>
      <c r="E27" s="212"/>
      <c r="F27" s="212"/>
      <c r="G27" s="212"/>
      <c r="H27" s="212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</row>
    <row r="28" spans="1:46" x14ac:dyDescent="0.35">
      <c r="A28" s="316"/>
      <c r="B28" s="316"/>
      <c r="C28" s="316"/>
      <c r="D28" s="316"/>
      <c r="E28" s="316"/>
      <c r="F28" s="316"/>
      <c r="G28" s="316"/>
      <c r="H28" s="316"/>
      <c r="I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</row>
    <row r="29" spans="1:46" x14ac:dyDescent="0.35">
      <c r="A29" s="49" t="s">
        <v>41</v>
      </c>
      <c r="B29" s="152">
        <f>B27/2+B21+B20+B17+B15+B14+B12+B11+B24</f>
        <v>0</v>
      </c>
      <c r="C29" s="33"/>
      <c r="D29" s="152">
        <f>D27/2+D21+D20+D17+D15+D14+D12+D11+D24</f>
        <v>0</v>
      </c>
      <c r="E29" s="152">
        <f t="shared" ref="E29:H29" si="0">E27/2+E21+E20+E17+E15+E14+E12+E11+E24</f>
        <v>0</v>
      </c>
      <c r="F29" s="152">
        <f t="shared" si="0"/>
        <v>0</v>
      </c>
      <c r="G29" s="152">
        <f t="shared" si="0"/>
        <v>0</v>
      </c>
      <c r="H29" s="152">
        <f t="shared" si="0"/>
        <v>0</v>
      </c>
      <c r="I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</row>
    <row r="30" spans="1:46" x14ac:dyDescent="0.35">
      <c r="A30" s="49" t="s">
        <v>42</v>
      </c>
      <c r="B30" s="152">
        <f>SUM(B7:B26)+B27/2</f>
        <v>0</v>
      </c>
      <c r="C30" s="33"/>
      <c r="D30" s="152">
        <f>SUM(D7:D26)+D27/2</f>
        <v>0</v>
      </c>
      <c r="E30" s="152">
        <f t="shared" ref="E30:H30" si="1">SUM(E7:E26)+E27/2</f>
        <v>0</v>
      </c>
      <c r="F30" s="152">
        <f t="shared" si="1"/>
        <v>0</v>
      </c>
      <c r="G30" s="152">
        <f t="shared" si="1"/>
        <v>0</v>
      </c>
      <c r="H30" s="152">
        <f t="shared" si="1"/>
        <v>0</v>
      </c>
      <c r="I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</row>
    <row r="31" spans="1:46" x14ac:dyDescent="0.35">
      <c r="A31" s="322" t="s">
        <v>43</v>
      </c>
      <c r="B31" s="155" t="e">
        <f>B29/B30</f>
        <v>#DIV/0!</v>
      </c>
      <c r="C31" s="34"/>
      <c r="D31" s="172" t="e">
        <f>D29/D30</f>
        <v>#DIV/0!</v>
      </c>
      <c r="E31" s="172" t="e">
        <f t="shared" ref="E31:H31" si="2">E29/E30</f>
        <v>#DIV/0!</v>
      </c>
      <c r="F31" s="172" t="e">
        <f t="shared" si="2"/>
        <v>#DIV/0!</v>
      </c>
      <c r="G31" s="172" t="e">
        <f t="shared" si="2"/>
        <v>#DIV/0!</v>
      </c>
      <c r="H31" s="130" t="e">
        <f t="shared" si="2"/>
        <v>#DIV/0!</v>
      </c>
      <c r="I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</row>
    <row r="32" spans="1:46" x14ac:dyDescent="0.3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</row>
    <row r="33" spans="1:46" x14ac:dyDescent="0.35">
      <c r="A33" s="34"/>
      <c r="B33" s="34"/>
      <c r="C33" s="34"/>
      <c r="D33" s="254"/>
      <c r="E33" s="323"/>
      <c r="F33" s="173" t="s">
        <v>152</v>
      </c>
      <c r="G33" s="174" t="s">
        <v>158</v>
      </c>
      <c r="H33" s="32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</row>
    <row r="34" spans="1:46" ht="23.5" x14ac:dyDescent="0.35">
      <c r="A34" s="34"/>
      <c r="B34" s="34"/>
      <c r="C34" s="34"/>
      <c r="D34" s="254"/>
      <c r="E34" s="176" t="s">
        <v>114</v>
      </c>
      <c r="F34" s="175" t="e">
        <f>B31+10/100</f>
        <v>#DIV/0!</v>
      </c>
      <c r="G34" s="175" t="e">
        <f>B31+7/100</f>
        <v>#DIV/0!</v>
      </c>
      <c r="H34" s="325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</row>
    <row r="35" spans="1:46" x14ac:dyDescent="0.35">
      <c r="A35" s="326"/>
      <c r="B35" s="327"/>
      <c r="C35" s="327"/>
      <c r="D35" s="328"/>
      <c r="E35" s="34"/>
      <c r="F35" s="329"/>
      <c r="G35" s="330"/>
      <c r="H35" s="330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</row>
    <row r="36" spans="1:46" x14ac:dyDescent="0.3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</row>
    <row r="37" spans="1:46" ht="31.9" customHeight="1" x14ac:dyDescent="0.35">
      <c r="A37" s="519" t="s">
        <v>165</v>
      </c>
      <c r="B37" s="520"/>
      <c r="C37" s="520"/>
      <c r="D37" s="520"/>
      <c r="E37" s="520"/>
      <c r="F37" s="520"/>
      <c r="G37" s="521"/>
      <c r="H37" s="331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</row>
    <row r="39" spans="1:46" x14ac:dyDescent="0.35">
      <c r="A39" s="198" t="s">
        <v>22</v>
      </c>
      <c r="B39" s="312" t="s">
        <v>24</v>
      </c>
      <c r="C39" s="531" t="s">
        <v>25</v>
      </c>
      <c r="D39" s="532"/>
      <c r="E39" s="312" t="s">
        <v>26</v>
      </c>
      <c r="F39" s="312" t="s">
        <v>27</v>
      </c>
      <c r="G39" s="312" t="s">
        <v>28</v>
      </c>
      <c r="H39" s="332"/>
    </row>
    <row r="40" spans="1:46" ht="159" customHeight="1" x14ac:dyDescent="0.35">
      <c r="A40" s="40" t="s">
        <v>47</v>
      </c>
      <c r="B40" s="213"/>
      <c r="C40" s="533"/>
      <c r="D40" s="533"/>
      <c r="E40" s="213"/>
      <c r="F40" s="213"/>
      <c r="G40" s="213"/>
    </row>
    <row r="41" spans="1:46" x14ac:dyDescent="0.35">
      <c r="A41" s="40" t="s">
        <v>22</v>
      </c>
      <c r="B41" s="333"/>
      <c r="C41" s="534"/>
      <c r="D41" s="534"/>
      <c r="E41" s="333"/>
      <c r="F41" s="333"/>
      <c r="G41" s="333"/>
    </row>
    <row r="42" spans="1:46" ht="28.9" customHeight="1" x14ac:dyDescent="0.35">
      <c r="A42" s="313" t="s">
        <v>29</v>
      </c>
      <c r="B42" s="218"/>
      <c r="C42" s="514"/>
      <c r="D42" s="514"/>
      <c r="E42" s="211"/>
      <c r="F42" s="211"/>
      <c r="G42" s="211"/>
    </row>
    <row r="43" spans="1:46" x14ac:dyDescent="0.35">
      <c r="A43" s="313" t="s">
        <v>48</v>
      </c>
      <c r="B43" s="218"/>
      <c r="C43" s="514"/>
      <c r="D43" s="514"/>
      <c r="E43" s="211"/>
      <c r="F43" s="211"/>
      <c r="G43" s="211"/>
    </row>
    <row r="44" spans="1:46" x14ac:dyDescent="0.35">
      <c r="A44" s="313" t="s">
        <v>31</v>
      </c>
      <c r="B44" s="218"/>
      <c r="C44" s="514"/>
      <c r="D44" s="514"/>
      <c r="E44" s="211"/>
      <c r="F44" s="211"/>
      <c r="G44" s="211"/>
    </row>
    <row r="45" spans="1:46" x14ac:dyDescent="0.35">
      <c r="A45" s="314"/>
      <c r="B45" s="315"/>
      <c r="C45" s="509"/>
      <c r="D45" s="509"/>
      <c r="E45" s="315"/>
      <c r="F45" s="315"/>
      <c r="G45" s="315"/>
    </row>
    <row r="46" spans="1:46" x14ac:dyDescent="0.35">
      <c r="A46" s="317" t="s">
        <v>32</v>
      </c>
      <c r="B46" s="215"/>
      <c r="C46" s="513"/>
      <c r="D46" s="513"/>
      <c r="E46" s="212"/>
      <c r="F46" s="212"/>
      <c r="G46" s="212"/>
    </row>
    <row r="47" spans="1:46" ht="14.5" customHeight="1" x14ac:dyDescent="0.35">
      <c r="A47" s="317" t="s">
        <v>33</v>
      </c>
      <c r="B47" s="215"/>
      <c r="C47" s="513"/>
      <c r="D47" s="513"/>
      <c r="E47" s="212"/>
      <c r="F47" s="212"/>
      <c r="G47" s="212"/>
    </row>
    <row r="48" spans="1:46" x14ac:dyDescent="0.35">
      <c r="A48" s="314"/>
      <c r="B48" s="315"/>
      <c r="C48" s="509"/>
      <c r="D48" s="509"/>
      <c r="E48" s="315"/>
      <c r="F48" s="315"/>
      <c r="G48" s="315"/>
    </row>
    <row r="49" spans="1:7" ht="28.9" customHeight="1" x14ac:dyDescent="0.35">
      <c r="A49" s="317" t="s">
        <v>34</v>
      </c>
      <c r="B49" s="215"/>
      <c r="C49" s="513"/>
      <c r="D49" s="513"/>
      <c r="E49" s="212"/>
      <c r="F49" s="212"/>
      <c r="G49" s="212"/>
    </row>
    <row r="50" spans="1:7" ht="29" x14ac:dyDescent="0.35">
      <c r="A50" s="317" t="s">
        <v>35</v>
      </c>
      <c r="B50" s="215"/>
      <c r="C50" s="513"/>
      <c r="D50" s="513"/>
      <c r="E50" s="212"/>
      <c r="F50" s="212"/>
      <c r="G50" s="212"/>
    </row>
    <row r="51" spans="1:7" x14ac:dyDescent="0.35">
      <c r="A51" s="314"/>
      <c r="B51" s="315"/>
      <c r="C51" s="509"/>
      <c r="D51" s="509"/>
      <c r="E51" s="315"/>
      <c r="F51" s="315"/>
      <c r="G51" s="315"/>
    </row>
    <row r="52" spans="1:7" ht="29" x14ac:dyDescent="0.35">
      <c r="A52" s="317" t="s">
        <v>36</v>
      </c>
      <c r="B52" s="215"/>
      <c r="C52" s="513"/>
      <c r="D52" s="513"/>
      <c r="E52" s="212"/>
      <c r="F52" s="212"/>
      <c r="G52" s="212"/>
    </row>
    <row r="53" spans="1:7" ht="43.5" x14ac:dyDescent="0.35">
      <c r="A53" s="313" t="s">
        <v>37</v>
      </c>
      <c r="B53" s="218"/>
      <c r="C53" s="514"/>
      <c r="D53" s="514"/>
      <c r="E53" s="211"/>
      <c r="F53" s="211"/>
      <c r="G53" s="211"/>
    </row>
    <row r="54" spans="1:7" x14ac:dyDescent="0.35">
      <c r="A54" s="314"/>
      <c r="B54" s="315"/>
      <c r="C54" s="509"/>
      <c r="D54" s="509"/>
      <c r="E54" s="315"/>
      <c r="F54" s="315"/>
      <c r="G54" s="315"/>
    </row>
    <row r="55" spans="1:7" ht="29" x14ac:dyDescent="0.35">
      <c r="A55" s="317" t="s">
        <v>38</v>
      </c>
      <c r="B55" s="215"/>
      <c r="C55" s="513"/>
      <c r="D55" s="513"/>
      <c r="E55" s="212"/>
      <c r="F55" s="212"/>
      <c r="G55" s="212"/>
    </row>
    <row r="56" spans="1:7" ht="33" x14ac:dyDescent="0.35">
      <c r="A56" s="317" t="s">
        <v>155</v>
      </c>
      <c r="B56" s="215"/>
      <c r="C56" s="513"/>
      <c r="D56" s="513"/>
      <c r="E56" s="212"/>
      <c r="F56" s="212"/>
      <c r="G56" s="212"/>
    </row>
    <row r="57" spans="1:7" ht="33" x14ac:dyDescent="0.35">
      <c r="A57" s="313" t="s">
        <v>156</v>
      </c>
      <c r="B57" s="218"/>
      <c r="C57" s="514"/>
      <c r="D57" s="514"/>
      <c r="E57" s="211"/>
      <c r="F57" s="211"/>
      <c r="G57" s="211"/>
    </row>
    <row r="58" spans="1:7" x14ac:dyDescent="0.35">
      <c r="A58" s="319"/>
      <c r="B58" s="315"/>
      <c r="C58" s="509"/>
      <c r="D58" s="509"/>
      <c r="E58" s="315"/>
      <c r="F58" s="315"/>
      <c r="G58" s="315"/>
    </row>
    <row r="59" spans="1:7" x14ac:dyDescent="0.35">
      <c r="A59" s="320" t="s">
        <v>39</v>
      </c>
      <c r="B59" s="211"/>
      <c r="C59" s="514"/>
      <c r="D59" s="514"/>
      <c r="E59" s="211"/>
      <c r="F59" s="211"/>
      <c r="G59" s="211"/>
    </row>
    <row r="60" spans="1:7" x14ac:dyDescent="0.35">
      <c r="A60" s="319"/>
      <c r="B60" s="315"/>
      <c r="C60" s="509"/>
      <c r="D60" s="509"/>
      <c r="E60" s="315"/>
      <c r="F60" s="315"/>
      <c r="G60" s="315"/>
    </row>
    <row r="61" spans="1:7" ht="29" x14ac:dyDescent="0.35">
      <c r="A61" s="313" t="s">
        <v>40</v>
      </c>
      <c r="B61" s="211"/>
      <c r="C61" s="514"/>
      <c r="D61" s="514"/>
      <c r="E61" s="211"/>
      <c r="F61" s="211"/>
      <c r="G61" s="211"/>
    </row>
    <row r="62" spans="1:7" x14ac:dyDescent="0.35">
      <c r="A62" s="321" t="s">
        <v>49</v>
      </c>
      <c r="B62" s="212"/>
      <c r="C62" s="515"/>
      <c r="D62" s="516"/>
      <c r="E62" s="212"/>
      <c r="F62" s="212"/>
      <c r="G62" s="212"/>
    </row>
    <row r="63" spans="1:7" x14ac:dyDescent="0.35">
      <c r="A63" s="316"/>
      <c r="B63" s="509"/>
      <c r="C63" s="509"/>
      <c r="D63" s="316"/>
      <c r="E63" s="316"/>
      <c r="F63" s="316"/>
      <c r="G63" s="316"/>
    </row>
    <row r="64" spans="1:7" x14ac:dyDescent="0.35">
      <c r="A64" s="334" t="s">
        <v>50</v>
      </c>
      <c r="B64" s="214">
        <f>B56+B55+B52+B50+B49+B47+B46+B62/2+B59</f>
        <v>0</v>
      </c>
      <c r="C64" s="517">
        <f>C56+C55+C52+C50+C49+C47+C46+C62/2+C59</f>
        <v>0</v>
      </c>
      <c r="D64" s="518"/>
      <c r="E64" s="214">
        <f>E56+E55+E52+E50+E49+E47+E46+E62/2+E59</f>
        <v>0</v>
      </c>
      <c r="F64" s="214">
        <f t="shared" ref="F64:G64" si="3">F56+F55+F52+F50+F49+F47+F46+F62/2+F59</f>
        <v>0</v>
      </c>
      <c r="G64" s="214">
        <f t="shared" si="3"/>
        <v>0</v>
      </c>
    </row>
    <row r="65" spans="1:7" x14ac:dyDescent="0.35">
      <c r="A65" s="334" t="s">
        <v>51</v>
      </c>
      <c r="B65" s="216">
        <f>SUM(B42:B61)+B62/2</f>
        <v>0</v>
      </c>
      <c r="C65" s="510">
        <f>SUM(C42:C61)+C62/2</f>
        <v>0</v>
      </c>
      <c r="D65" s="510"/>
      <c r="E65" s="214">
        <f>SUM(E42:E61)+E62/2</f>
        <v>0</v>
      </c>
      <c r="F65" s="214">
        <f>SUM(F42:F61)+F62/2</f>
        <v>0</v>
      </c>
      <c r="G65" s="214">
        <f>SUM(G42:G61)+G62/2</f>
        <v>0</v>
      </c>
    </row>
    <row r="66" spans="1:7" x14ac:dyDescent="0.35">
      <c r="A66" s="334" t="s">
        <v>15</v>
      </c>
      <c r="B66" s="177" t="e">
        <f>B64/B65</f>
        <v>#DIV/0!</v>
      </c>
      <c r="C66" s="511" t="e">
        <f>C64/C65</f>
        <v>#DIV/0!</v>
      </c>
      <c r="D66" s="512"/>
      <c r="E66" s="177" t="e">
        <f>E64/E65</f>
        <v>#DIV/0!</v>
      </c>
      <c r="F66" s="177" t="e">
        <f t="shared" ref="F66:G66" si="4">F64/F65</f>
        <v>#DIV/0!</v>
      </c>
      <c r="G66" s="131" t="e">
        <f t="shared" si="4"/>
        <v>#DIV/0!</v>
      </c>
    </row>
    <row r="68" spans="1:7" x14ac:dyDescent="0.35">
      <c r="F68" s="335" t="s">
        <v>46</v>
      </c>
      <c r="G68" s="336" t="e">
        <f>AVERAGE(E66:G66)</f>
        <v>#DIV/0!</v>
      </c>
    </row>
    <row r="71" spans="1:7" x14ac:dyDescent="0.35">
      <c r="E71" s="337"/>
      <c r="F71" s="173" t="s">
        <v>152</v>
      </c>
      <c r="G71" s="174" t="s">
        <v>158</v>
      </c>
    </row>
    <row r="72" spans="1:7" ht="23.5" x14ac:dyDescent="0.35">
      <c r="E72" s="176" t="s">
        <v>114</v>
      </c>
      <c r="F72" s="175" t="e">
        <f>F34</f>
        <v>#DIV/0!</v>
      </c>
      <c r="G72" s="175" t="e">
        <f>G34</f>
        <v>#DIV/0!</v>
      </c>
    </row>
  </sheetData>
  <sheetProtection algorithmName="SHA-512" hashValue="GJ5IhuTU3oGjKbxnIeslU0H8WD/JG53ptKY8oMU6tXMsYt/WcHhG6bF8+AwsjMcmu2t/37avNKBZXDtdxQKaZw==" saltValue="YG1yuzNurXsjeOdXcDfTqQ==" spinCount="100000" sheet="1" objects="1" scenarios="1" insertColumns="0" insertRows="0" selectLockedCells="1"/>
  <mergeCells count="33">
    <mergeCell ref="C59:D59"/>
    <mergeCell ref="C50:D50"/>
    <mergeCell ref="C49:D49"/>
    <mergeCell ref="C51:D51"/>
    <mergeCell ref="C52:D52"/>
    <mergeCell ref="C58:D58"/>
    <mergeCell ref="C53:D53"/>
    <mergeCell ref="A37:G37"/>
    <mergeCell ref="D1:H1"/>
    <mergeCell ref="D2:H2"/>
    <mergeCell ref="D3:H4"/>
    <mergeCell ref="C39:D39"/>
    <mergeCell ref="C40:D40"/>
    <mergeCell ref="C41:D41"/>
    <mergeCell ref="C42:D42"/>
    <mergeCell ref="C43:D43"/>
    <mergeCell ref="C44:D44"/>
    <mergeCell ref="A2:B2"/>
    <mergeCell ref="C54:D54"/>
    <mergeCell ref="C65:D65"/>
    <mergeCell ref="C66:D66"/>
    <mergeCell ref="C55:D55"/>
    <mergeCell ref="C56:D56"/>
    <mergeCell ref="C57:D57"/>
    <mergeCell ref="C62:D62"/>
    <mergeCell ref="C64:D64"/>
    <mergeCell ref="C60:D60"/>
    <mergeCell ref="C61:D61"/>
    <mergeCell ref="B63:C63"/>
    <mergeCell ref="C47:D47"/>
    <mergeCell ref="C46:D46"/>
    <mergeCell ref="C45:D45"/>
    <mergeCell ref="C48:D48"/>
  </mergeCells>
  <phoneticPr fontId="5" type="noConversion"/>
  <conditionalFormatting sqref="G66">
    <cfRule type="cellIs" dxfId="68" priority="4" operator="lessThan">
      <formula>$G$34</formula>
    </cfRule>
    <cfRule type="cellIs" dxfId="67" priority="5" operator="between">
      <formula>$G$34</formula>
      <formula>$F$34</formula>
    </cfRule>
    <cfRule type="cellIs" dxfId="66" priority="6" operator="greaterThanOrEqual">
      <formula>$F$34</formula>
    </cfRule>
  </conditionalFormatting>
  <conditionalFormatting sqref="G68">
    <cfRule type="cellIs" dxfId="65" priority="1" operator="lessThan">
      <formula>$G$34</formula>
    </cfRule>
    <cfRule type="cellIs" dxfId="64" priority="2" operator="between">
      <formula>$G$34</formula>
      <formula>$F$34</formula>
    </cfRule>
    <cfRule type="cellIs" dxfId="63" priority="3" operator="greaterThanOrEqual">
      <formula>$F$34</formula>
    </cfRule>
  </conditionalFormatting>
  <conditionalFormatting sqref="H31">
    <cfRule type="cellIs" dxfId="62" priority="7" operator="lessThan">
      <formula>$G$34</formula>
    </cfRule>
    <cfRule type="cellIs" dxfId="61" priority="8" operator="between">
      <formula>$G$34</formula>
      <formula>$F$34</formula>
    </cfRule>
    <cfRule type="cellIs" dxfId="60" priority="9" operator="greaterThanOrEqual">
      <formula>$F$34</formula>
    </cfRule>
  </conditionalFormatting>
  <pageMargins left="0.25" right="0.25" top="0.75" bottom="0.75" header="0.3" footer="0.3"/>
  <pageSetup paperSize="9" scale="58" fitToHeight="0" orientation="landscape" r:id="rId1"/>
  <rowBreaks count="1" manualBreakCount="1">
    <brk id="3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56A73-6AA8-4C12-B00C-2A13708E244B}">
  <sheetPr>
    <tabColor rgb="FFC6E6A2"/>
  </sheetPr>
  <dimension ref="A1:AO258"/>
  <sheetViews>
    <sheetView zoomScaleNormal="100" workbookViewId="0">
      <selection activeCell="A14" sqref="A14"/>
    </sheetView>
  </sheetViews>
  <sheetFormatPr baseColWidth="10" defaultColWidth="11.453125" defaultRowHeight="14.5" x14ac:dyDescent="0.35"/>
  <cols>
    <col min="1" max="1" width="20.7265625" style="39" customWidth="1"/>
    <col min="2" max="2" width="19.453125" style="39" customWidth="1"/>
    <col min="3" max="3" width="19.1796875" style="39" customWidth="1"/>
    <col min="4" max="4" width="15.54296875" style="39" customWidth="1"/>
    <col min="5" max="5" width="24.1796875" style="39" customWidth="1"/>
    <col min="6" max="6" width="22.7265625" style="39" customWidth="1"/>
    <col min="7" max="7" width="20.26953125" style="39" customWidth="1"/>
    <col min="8" max="8" width="28.7265625" style="39" bestFit="1" customWidth="1"/>
    <col min="9" max="12" width="28.1796875" style="39" bestFit="1" customWidth="1"/>
    <col min="13" max="13" width="19.54296875" style="39" bestFit="1" customWidth="1"/>
    <col min="14" max="14" width="19.26953125" style="39" customWidth="1"/>
    <col min="15" max="16" width="17.7265625" style="39" customWidth="1"/>
    <col min="17" max="17" width="16.26953125" style="39" customWidth="1"/>
    <col min="18" max="18" width="3" style="39" customWidth="1"/>
    <col min="19" max="19" width="23.453125" style="39" customWidth="1"/>
    <col min="20" max="20" width="17.1796875" style="39" customWidth="1"/>
    <col min="21" max="21" width="21.7265625" style="39" customWidth="1"/>
    <col min="22" max="22" width="19.81640625" style="39" customWidth="1"/>
    <col min="23" max="23" width="17.7265625" style="39" customWidth="1"/>
    <col min="24" max="24" width="25" style="39" customWidth="1"/>
    <col min="25" max="25" width="17.26953125" style="39" customWidth="1"/>
    <col min="26" max="26" width="18.7265625" style="39" customWidth="1"/>
    <col min="27" max="27" width="22.7265625" style="39" customWidth="1"/>
    <col min="28" max="28" width="21.453125" style="39" customWidth="1"/>
    <col min="29" max="29" width="19.7265625" style="39" customWidth="1"/>
    <col min="30" max="30" width="17.81640625" style="39" customWidth="1"/>
    <col min="31" max="31" width="18.7265625" style="39" customWidth="1"/>
    <col min="32" max="32" width="19.453125" style="39" customWidth="1"/>
    <col min="33" max="33" width="21.7265625" style="39" customWidth="1"/>
    <col min="34" max="34" width="20.453125" style="39" customWidth="1"/>
    <col min="35" max="35" width="23.453125" style="39" customWidth="1"/>
    <col min="36" max="36" width="21.7265625" style="39" customWidth="1"/>
    <col min="37" max="37" width="19.7265625" style="39" customWidth="1"/>
    <col min="38" max="38" width="21.26953125" style="39" customWidth="1"/>
    <col min="39" max="39" width="19.7265625" style="39" customWidth="1"/>
    <col min="40" max="41" width="20.81640625" style="39" customWidth="1"/>
    <col min="42" max="16384" width="11.453125" style="39"/>
  </cols>
  <sheetData>
    <row r="1" spans="1:36" ht="37.15" customHeight="1" x14ac:dyDescent="0.35">
      <c r="A1" s="538" t="s">
        <v>116</v>
      </c>
      <c r="B1" s="539"/>
      <c r="C1" s="540" t="s">
        <v>52</v>
      </c>
      <c r="D1" s="540"/>
      <c r="E1" s="540"/>
      <c r="F1" s="310"/>
      <c r="G1" s="541" t="s">
        <v>20</v>
      </c>
      <c r="H1" s="542"/>
      <c r="I1" s="542"/>
      <c r="J1" s="542"/>
      <c r="K1" s="542"/>
      <c r="L1" s="543"/>
    </row>
    <row r="2" spans="1:36" ht="21" customHeight="1" x14ac:dyDescent="0.35">
      <c r="A2" s="338" t="s">
        <v>199</v>
      </c>
      <c r="B2" s="339"/>
      <c r="C2" s="339"/>
      <c r="D2" s="339"/>
      <c r="E2" s="339"/>
      <c r="F2" s="59"/>
      <c r="G2" s="546" t="s">
        <v>137</v>
      </c>
      <c r="H2" s="547"/>
      <c r="I2" s="547"/>
      <c r="J2" s="547"/>
      <c r="K2" s="547"/>
      <c r="L2" s="547"/>
    </row>
    <row r="3" spans="1:36" ht="51" customHeight="1" x14ac:dyDescent="0.35">
      <c r="F3" s="59"/>
      <c r="G3" s="544"/>
      <c r="H3" s="544"/>
      <c r="I3" s="544"/>
      <c r="J3" s="544"/>
      <c r="K3" s="544"/>
      <c r="L3" s="544"/>
    </row>
    <row r="4" spans="1:36" ht="15.5" x14ac:dyDescent="0.35">
      <c r="A4" s="545" t="s">
        <v>23</v>
      </c>
      <c r="B4" s="545"/>
      <c r="C4" s="545"/>
      <c r="D4" s="339" t="s">
        <v>53</v>
      </c>
      <c r="E4" s="35"/>
      <c r="F4" s="35"/>
      <c r="G4" s="340"/>
      <c r="H4" s="341"/>
      <c r="I4" s="341"/>
      <c r="J4" s="341"/>
      <c r="K4" s="341"/>
      <c r="L4" s="341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</row>
    <row r="5" spans="1:36" x14ac:dyDescent="0.35">
      <c r="A5" s="33"/>
      <c r="B5" s="33"/>
      <c r="C5" s="33"/>
      <c r="D5" s="33"/>
      <c r="F5" s="59"/>
      <c r="G5" s="59"/>
      <c r="H5" s="59"/>
      <c r="J5" s="34"/>
      <c r="K5" s="34"/>
      <c r="L5" s="34"/>
      <c r="M5" s="34"/>
      <c r="N5" s="34"/>
      <c r="O5" s="34"/>
      <c r="P5" s="34"/>
      <c r="Q5" s="34"/>
    </row>
    <row r="6" spans="1:36" ht="43.15" customHeight="1" x14ac:dyDescent="0.35">
      <c r="A6" s="65" t="s">
        <v>54</v>
      </c>
      <c r="B6" s="65" t="s">
        <v>55</v>
      </c>
      <c r="C6" s="65" t="s">
        <v>56</v>
      </c>
      <c r="D6" s="342" t="s">
        <v>57</v>
      </c>
      <c r="E6" s="342" t="s">
        <v>58</v>
      </c>
      <c r="G6" s="343"/>
      <c r="H6" s="344" t="s">
        <v>24</v>
      </c>
      <c r="I6" s="345" t="s">
        <v>25</v>
      </c>
      <c r="J6" s="179" t="s">
        <v>26</v>
      </c>
      <c r="K6" s="345" t="s">
        <v>27</v>
      </c>
      <c r="L6" s="178" t="s">
        <v>28</v>
      </c>
      <c r="O6" s="346"/>
      <c r="P6" s="346"/>
      <c r="Q6" s="346"/>
      <c r="R6" s="346"/>
      <c r="T6" s="346"/>
      <c r="U6" s="346"/>
      <c r="V6" s="346"/>
      <c r="W6" s="346"/>
      <c r="X6" s="346"/>
      <c r="Y6" s="346"/>
      <c r="Z6" s="346"/>
      <c r="AB6" s="346"/>
      <c r="AC6" s="346"/>
      <c r="AD6" s="346"/>
      <c r="AE6" s="346"/>
      <c r="AF6" s="346"/>
      <c r="AG6" s="346"/>
      <c r="AH6" s="346"/>
    </row>
    <row r="7" spans="1:36" x14ac:dyDescent="0.35">
      <c r="A7" s="1"/>
      <c r="B7" s="2"/>
      <c r="C7" s="3"/>
      <c r="D7" s="47">
        <f>C7*100</f>
        <v>0</v>
      </c>
      <c r="E7" s="4"/>
      <c r="G7" s="347" t="s">
        <v>59</v>
      </c>
      <c r="H7" s="36">
        <f>D128</f>
        <v>0</v>
      </c>
      <c r="I7" s="36">
        <f>J128</f>
        <v>0</v>
      </c>
      <c r="J7" s="37">
        <f>D192</f>
        <v>0</v>
      </c>
      <c r="K7" s="36">
        <f>J192</f>
        <v>0</v>
      </c>
      <c r="L7" s="37">
        <f>D256</f>
        <v>0</v>
      </c>
    </row>
    <row r="8" spans="1:36" ht="13.9" customHeight="1" x14ac:dyDescent="0.35">
      <c r="A8" s="1"/>
      <c r="B8" s="2"/>
      <c r="C8" s="3"/>
      <c r="D8" s="47">
        <f t="shared" ref="D8:D61" si="0">C8*100</f>
        <v>0</v>
      </c>
      <c r="E8" s="4"/>
      <c r="G8" s="347" t="s">
        <v>60</v>
      </c>
      <c r="H8" s="36">
        <f>B130</f>
        <v>0</v>
      </c>
      <c r="I8" s="36">
        <f>H130</f>
        <v>0</v>
      </c>
      <c r="J8" s="37">
        <f>B194</f>
        <v>0</v>
      </c>
      <c r="K8" s="36">
        <f>H194</f>
        <v>0</v>
      </c>
      <c r="L8" s="37">
        <f>B258</f>
        <v>0</v>
      </c>
    </row>
    <row r="9" spans="1:36" ht="13.9" customHeight="1" x14ac:dyDescent="0.35">
      <c r="A9" s="1"/>
      <c r="B9" s="2"/>
      <c r="C9" s="3"/>
      <c r="D9" s="47">
        <f t="shared" si="0"/>
        <v>0</v>
      </c>
      <c r="E9" s="3"/>
      <c r="G9" s="181" t="s">
        <v>61</v>
      </c>
      <c r="H9" s="168" t="e">
        <f>H7/H8</f>
        <v>#DIV/0!</v>
      </c>
      <c r="I9" s="168" t="e">
        <f t="shared" ref="I9:L9" si="1">I7/I8</f>
        <v>#DIV/0!</v>
      </c>
      <c r="J9" s="168" t="e">
        <f t="shared" si="1"/>
        <v>#DIV/0!</v>
      </c>
      <c r="K9" s="168" t="e">
        <f t="shared" si="1"/>
        <v>#DIV/0!</v>
      </c>
      <c r="L9" s="38" t="e">
        <f t="shared" si="1"/>
        <v>#DIV/0!</v>
      </c>
    </row>
    <row r="10" spans="1:36" ht="14.5" customHeight="1" x14ac:dyDescent="0.35">
      <c r="A10" s="1"/>
      <c r="B10" s="2"/>
      <c r="C10" s="3"/>
      <c r="D10" s="47">
        <f t="shared" si="0"/>
        <v>0</v>
      </c>
      <c r="E10" s="3"/>
    </row>
    <row r="11" spans="1:36" ht="14.5" customHeight="1" x14ac:dyDescent="0.35">
      <c r="A11" s="1"/>
      <c r="B11" s="2"/>
      <c r="C11" s="3"/>
      <c r="D11" s="47">
        <f t="shared" si="0"/>
        <v>0</v>
      </c>
      <c r="E11" s="3"/>
      <c r="K11" s="348" t="s">
        <v>46</v>
      </c>
      <c r="L11" s="349" t="e">
        <f>AVERAGE(J9:L9)</f>
        <v>#DIV/0!</v>
      </c>
    </row>
    <row r="12" spans="1:36" ht="37" x14ac:dyDescent="0.5">
      <c r="A12" s="1"/>
      <c r="B12" s="2"/>
      <c r="C12" s="3"/>
      <c r="D12" s="47">
        <f t="shared" si="0"/>
        <v>0</v>
      </c>
      <c r="E12" s="3"/>
      <c r="H12" s="153"/>
      <c r="I12" s="169" t="s">
        <v>152</v>
      </c>
      <c r="J12" s="169" t="s">
        <v>157</v>
      </c>
      <c r="K12" s="324"/>
    </row>
    <row r="13" spans="1:36" ht="18.5" x14ac:dyDescent="0.35">
      <c r="A13" s="1"/>
      <c r="B13" s="2"/>
      <c r="C13" s="3"/>
      <c r="D13" s="47">
        <f t="shared" si="0"/>
        <v>0</v>
      </c>
      <c r="E13" s="3"/>
      <c r="H13" s="171" t="s">
        <v>114</v>
      </c>
      <c r="I13" s="170" t="e">
        <f>D64*1.15</f>
        <v>#DIV/0!</v>
      </c>
      <c r="J13" s="170" t="e">
        <f>D64*1.105</f>
        <v>#DIV/0!</v>
      </c>
      <c r="K13" s="350"/>
    </row>
    <row r="14" spans="1:36" x14ac:dyDescent="0.35">
      <c r="A14" s="1"/>
      <c r="B14" s="2"/>
      <c r="C14" s="3"/>
      <c r="D14" s="47">
        <f t="shared" si="0"/>
        <v>0</v>
      </c>
      <c r="E14" s="3"/>
      <c r="J14" s="351"/>
    </row>
    <row r="15" spans="1:36" x14ac:dyDescent="0.35">
      <c r="A15" s="1"/>
      <c r="B15" s="2"/>
      <c r="C15" s="3"/>
      <c r="D15" s="47">
        <f t="shared" si="0"/>
        <v>0</v>
      </c>
      <c r="E15" s="3"/>
      <c r="J15" s="351"/>
    </row>
    <row r="16" spans="1:36" x14ac:dyDescent="0.35">
      <c r="A16" s="1"/>
      <c r="B16" s="2"/>
      <c r="C16" s="3"/>
      <c r="D16" s="47">
        <f t="shared" si="0"/>
        <v>0</v>
      </c>
      <c r="E16" s="3"/>
      <c r="J16" s="351"/>
    </row>
    <row r="17" spans="1:5" x14ac:dyDescent="0.35">
      <c r="A17" s="1"/>
      <c r="B17" s="2"/>
      <c r="C17" s="3"/>
      <c r="D17" s="47">
        <f t="shared" si="0"/>
        <v>0</v>
      </c>
      <c r="E17" s="3"/>
    </row>
    <row r="18" spans="1:5" x14ac:dyDescent="0.35">
      <c r="A18" s="1"/>
      <c r="B18" s="2"/>
      <c r="C18" s="3"/>
      <c r="D18" s="47">
        <f t="shared" si="0"/>
        <v>0</v>
      </c>
      <c r="E18" s="3"/>
    </row>
    <row r="19" spans="1:5" ht="14.5" customHeight="1" x14ac:dyDescent="0.35">
      <c r="A19" s="1"/>
      <c r="B19" s="2"/>
      <c r="C19" s="3"/>
      <c r="D19" s="47">
        <f t="shared" si="0"/>
        <v>0</v>
      </c>
      <c r="E19" s="3"/>
    </row>
    <row r="20" spans="1:5" ht="14.5" customHeight="1" x14ac:dyDescent="0.35">
      <c r="A20" s="1"/>
      <c r="B20" s="2"/>
      <c r="C20" s="3"/>
      <c r="D20" s="47">
        <f t="shared" si="0"/>
        <v>0</v>
      </c>
      <c r="E20" s="3"/>
    </row>
    <row r="21" spans="1:5" ht="14.5" customHeight="1" x14ac:dyDescent="0.35">
      <c r="A21" s="1"/>
      <c r="B21" s="2"/>
      <c r="C21" s="3"/>
      <c r="D21" s="47">
        <f t="shared" si="0"/>
        <v>0</v>
      </c>
      <c r="E21" s="3"/>
    </row>
    <row r="22" spans="1:5" ht="14.5" customHeight="1" x14ac:dyDescent="0.35">
      <c r="A22" s="1"/>
      <c r="B22" s="2"/>
      <c r="C22" s="3"/>
      <c r="D22" s="47">
        <f t="shared" si="0"/>
        <v>0</v>
      </c>
      <c r="E22" s="3"/>
    </row>
    <row r="23" spans="1:5" x14ac:dyDescent="0.35">
      <c r="A23" s="1"/>
      <c r="B23" s="2"/>
      <c r="C23" s="3"/>
      <c r="D23" s="47">
        <f t="shared" si="0"/>
        <v>0</v>
      </c>
      <c r="E23" s="3"/>
    </row>
    <row r="24" spans="1:5" x14ac:dyDescent="0.35">
      <c r="A24" s="1"/>
      <c r="B24" s="2"/>
      <c r="C24" s="3"/>
      <c r="D24" s="47">
        <f t="shared" si="0"/>
        <v>0</v>
      </c>
      <c r="E24" s="3"/>
    </row>
    <row r="25" spans="1:5" x14ac:dyDescent="0.35">
      <c r="A25" s="1"/>
      <c r="B25" s="2"/>
      <c r="C25" s="3"/>
      <c r="D25" s="47">
        <f t="shared" si="0"/>
        <v>0</v>
      </c>
      <c r="E25" s="3"/>
    </row>
    <row r="26" spans="1:5" x14ac:dyDescent="0.35">
      <c r="A26" s="1"/>
      <c r="B26" s="2"/>
      <c r="C26" s="3"/>
      <c r="D26" s="47">
        <f t="shared" si="0"/>
        <v>0</v>
      </c>
      <c r="E26" s="3"/>
    </row>
    <row r="27" spans="1:5" x14ac:dyDescent="0.35">
      <c r="A27" s="1"/>
      <c r="B27" s="2"/>
      <c r="C27" s="3"/>
      <c r="D27" s="47">
        <f t="shared" si="0"/>
        <v>0</v>
      </c>
      <c r="E27" s="3"/>
    </row>
    <row r="28" spans="1:5" x14ac:dyDescent="0.35">
      <c r="A28" s="1"/>
      <c r="B28" s="2"/>
      <c r="C28" s="3"/>
      <c r="D28" s="47">
        <f t="shared" si="0"/>
        <v>0</v>
      </c>
      <c r="E28" s="3"/>
    </row>
    <row r="29" spans="1:5" x14ac:dyDescent="0.35">
      <c r="A29" s="1"/>
      <c r="B29" s="2"/>
      <c r="C29" s="3"/>
      <c r="D29" s="47">
        <f t="shared" si="0"/>
        <v>0</v>
      </c>
      <c r="E29" s="3"/>
    </row>
    <row r="30" spans="1:5" x14ac:dyDescent="0.35">
      <c r="A30" s="1"/>
      <c r="B30" s="2"/>
      <c r="C30" s="3"/>
      <c r="D30" s="47">
        <f t="shared" si="0"/>
        <v>0</v>
      </c>
      <c r="E30" s="3"/>
    </row>
    <row r="31" spans="1:5" x14ac:dyDescent="0.35">
      <c r="A31" s="1"/>
      <c r="B31" s="2"/>
      <c r="C31" s="3"/>
      <c r="D31" s="47">
        <f t="shared" si="0"/>
        <v>0</v>
      </c>
      <c r="E31" s="3"/>
    </row>
    <row r="32" spans="1:5" x14ac:dyDescent="0.35">
      <c r="A32" s="1"/>
      <c r="B32" s="2"/>
      <c r="C32" s="3"/>
      <c r="D32" s="47">
        <f t="shared" si="0"/>
        <v>0</v>
      </c>
      <c r="E32" s="3"/>
    </row>
    <row r="33" spans="1:5" x14ac:dyDescent="0.35">
      <c r="A33" s="1"/>
      <c r="B33" s="2"/>
      <c r="C33" s="3"/>
      <c r="D33" s="47">
        <f t="shared" si="0"/>
        <v>0</v>
      </c>
      <c r="E33" s="3"/>
    </row>
    <row r="34" spans="1:5" x14ac:dyDescent="0.35">
      <c r="A34" s="1"/>
      <c r="B34" s="2"/>
      <c r="C34" s="3"/>
      <c r="D34" s="47">
        <f t="shared" si="0"/>
        <v>0</v>
      </c>
      <c r="E34" s="3"/>
    </row>
    <row r="35" spans="1:5" x14ac:dyDescent="0.35">
      <c r="A35" s="1"/>
      <c r="B35" s="2"/>
      <c r="C35" s="3"/>
      <c r="D35" s="47">
        <f t="shared" si="0"/>
        <v>0</v>
      </c>
      <c r="E35" s="3"/>
    </row>
    <row r="36" spans="1:5" x14ac:dyDescent="0.35">
      <c r="A36" s="1"/>
      <c r="B36" s="2"/>
      <c r="C36" s="3"/>
      <c r="D36" s="47">
        <f t="shared" si="0"/>
        <v>0</v>
      </c>
      <c r="E36" s="3"/>
    </row>
    <row r="37" spans="1:5" x14ac:dyDescent="0.35">
      <c r="A37" s="1"/>
      <c r="B37" s="2"/>
      <c r="C37" s="3"/>
      <c r="D37" s="47">
        <f t="shared" si="0"/>
        <v>0</v>
      </c>
      <c r="E37" s="3"/>
    </row>
    <row r="38" spans="1:5" x14ac:dyDescent="0.35">
      <c r="A38" s="1"/>
      <c r="B38" s="2"/>
      <c r="C38" s="3"/>
      <c r="D38" s="47">
        <f t="shared" si="0"/>
        <v>0</v>
      </c>
      <c r="E38" s="3"/>
    </row>
    <row r="39" spans="1:5" x14ac:dyDescent="0.35">
      <c r="A39" s="1"/>
      <c r="B39" s="2"/>
      <c r="C39" s="3"/>
      <c r="D39" s="47">
        <f t="shared" si="0"/>
        <v>0</v>
      </c>
      <c r="E39" s="3"/>
    </row>
    <row r="40" spans="1:5" x14ac:dyDescent="0.35">
      <c r="A40" s="1"/>
      <c r="B40" s="2"/>
      <c r="C40" s="3"/>
      <c r="D40" s="47">
        <f t="shared" si="0"/>
        <v>0</v>
      </c>
      <c r="E40" s="3"/>
    </row>
    <row r="41" spans="1:5" x14ac:dyDescent="0.35">
      <c r="A41" s="1"/>
      <c r="B41" s="2"/>
      <c r="C41" s="3"/>
      <c r="D41" s="47">
        <f t="shared" si="0"/>
        <v>0</v>
      </c>
      <c r="E41" s="3"/>
    </row>
    <row r="42" spans="1:5" x14ac:dyDescent="0.35">
      <c r="A42" s="1"/>
      <c r="B42" s="2"/>
      <c r="C42" s="3"/>
      <c r="D42" s="47">
        <f t="shared" si="0"/>
        <v>0</v>
      </c>
      <c r="E42" s="3"/>
    </row>
    <row r="43" spans="1:5" x14ac:dyDescent="0.35">
      <c r="A43" s="1"/>
      <c r="B43" s="2"/>
      <c r="C43" s="3"/>
      <c r="D43" s="47">
        <f t="shared" si="0"/>
        <v>0</v>
      </c>
      <c r="E43" s="3"/>
    </row>
    <row r="44" spans="1:5" x14ac:dyDescent="0.35">
      <c r="A44" s="1"/>
      <c r="B44" s="2"/>
      <c r="C44" s="3"/>
      <c r="D44" s="47">
        <f t="shared" si="0"/>
        <v>0</v>
      </c>
      <c r="E44" s="3"/>
    </row>
    <row r="45" spans="1:5" x14ac:dyDescent="0.35">
      <c r="A45" s="1"/>
      <c r="B45" s="2"/>
      <c r="C45" s="3"/>
      <c r="D45" s="47">
        <f t="shared" si="0"/>
        <v>0</v>
      </c>
      <c r="E45" s="3"/>
    </row>
    <row r="46" spans="1:5" x14ac:dyDescent="0.35">
      <c r="A46" s="1"/>
      <c r="B46" s="2"/>
      <c r="C46" s="3"/>
      <c r="D46" s="47">
        <f t="shared" si="0"/>
        <v>0</v>
      </c>
      <c r="E46" s="3"/>
    </row>
    <row r="47" spans="1:5" x14ac:dyDescent="0.35">
      <c r="A47" s="1"/>
      <c r="B47" s="2"/>
      <c r="C47" s="3"/>
      <c r="D47" s="47">
        <f t="shared" si="0"/>
        <v>0</v>
      </c>
      <c r="E47" s="3"/>
    </row>
    <row r="48" spans="1:5" x14ac:dyDescent="0.35">
      <c r="A48" s="1"/>
      <c r="B48" s="2"/>
      <c r="C48" s="3"/>
      <c r="D48" s="47">
        <f t="shared" si="0"/>
        <v>0</v>
      </c>
      <c r="E48" s="3"/>
    </row>
    <row r="49" spans="1:15" x14ac:dyDescent="0.35">
      <c r="A49" s="1"/>
      <c r="B49" s="2"/>
      <c r="C49" s="3"/>
      <c r="D49" s="47">
        <f t="shared" si="0"/>
        <v>0</v>
      </c>
      <c r="E49" s="3"/>
    </row>
    <row r="50" spans="1:15" x14ac:dyDescent="0.35">
      <c r="A50" s="1"/>
      <c r="B50" s="2"/>
      <c r="C50" s="3"/>
      <c r="D50" s="47">
        <f t="shared" si="0"/>
        <v>0</v>
      </c>
      <c r="E50" s="3"/>
    </row>
    <row r="51" spans="1:15" x14ac:dyDescent="0.35">
      <c r="A51" s="1"/>
      <c r="B51" s="2"/>
      <c r="C51" s="3"/>
      <c r="D51" s="47">
        <f t="shared" si="0"/>
        <v>0</v>
      </c>
      <c r="E51" s="3"/>
    </row>
    <row r="52" spans="1:15" x14ac:dyDescent="0.35">
      <c r="A52" s="1"/>
      <c r="B52" s="2"/>
      <c r="C52" s="3"/>
      <c r="D52" s="47">
        <f t="shared" si="0"/>
        <v>0</v>
      </c>
      <c r="E52" s="3"/>
    </row>
    <row r="53" spans="1:15" x14ac:dyDescent="0.35">
      <c r="A53" s="1"/>
      <c r="B53" s="2"/>
      <c r="C53" s="3"/>
      <c r="D53" s="47">
        <f t="shared" si="0"/>
        <v>0</v>
      </c>
      <c r="E53" s="3"/>
    </row>
    <row r="54" spans="1:15" x14ac:dyDescent="0.35">
      <c r="A54" s="1"/>
      <c r="B54" s="2"/>
      <c r="C54" s="3"/>
      <c r="D54" s="47">
        <f t="shared" si="0"/>
        <v>0</v>
      </c>
      <c r="E54" s="3"/>
    </row>
    <row r="55" spans="1:15" x14ac:dyDescent="0.35">
      <c r="A55" s="1"/>
      <c r="B55" s="2"/>
      <c r="C55" s="3"/>
      <c r="D55" s="47">
        <f t="shared" si="0"/>
        <v>0</v>
      </c>
      <c r="E55" s="3"/>
    </row>
    <row r="56" spans="1:15" x14ac:dyDescent="0.35">
      <c r="A56" s="1"/>
      <c r="B56" s="2"/>
      <c r="C56" s="3"/>
      <c r="D56" s="47">
        <f t="shared" si="0"/>
        <v>0</v>
      </c>
      <c r="E56" s="3"/>
    </row>
    <row r="57" spans="1:15" x14ac:dyDescent="0.35">
      <c r="A57" s="1"/>
      <c r="B57" s="2"/>
      <c r="C57" s="3"/>
      <c r="D57" s="47">
        <f t="shared" si="0"/>
        <v>0</v>
      </c>
      <c r="E57" s="3"/>
    </row>
    <row r="58" spans="1:15" x14ac:dyDescent="0.35">
      <c r="A58" s="1"/>
      <c r="B58" s="2"/>
      <c r="C58" s="3"/>
      <c r="D58" s="47">
        <f t="shared" si="0"/>
        <v>0</v>
      </c>
      <c r="E58" s="3"/>
    </row>
    <row r="59" spans="1:15" x14ac:dyDescent="0.35">
      <c r="A59" s="1"/>
      <c r="B59" s="2"/>
      <c r="C59" s="3"/>
      <c r="D59" s="47">
        <f t="shared" si="0"/>
        <v>0</v>
      </c>
      <c r="E59" s="3"/>
    </row>
    <row r="60" spans="1:15" x14ac:dyDescent="0.35">
      <c r="A60" s="1"/>
      <c r="B60" s="2"/>
      <c r="C60" s="3"/>
      <c r="D60" s="47">
        <f t="shared" si="0"/>
        <v>0</v>
      </c>
      <c r="E60" s="3"/>
    </row>
    <row r="61" spans="1:15" ht="15" thickBot="1" x14ac:dyDescent="0.4">
      <c r="A61" s="1"/>
      <c r="B61" s="2"/>
      <c r="C61" s="3"/>
      <c r="D61" s="47">
        <f t="shared" si="0"/>
        <v>0</v>
      </c>
      <c r="E61" s="3"/>
    </row>
    <row r="62" spans="1:15" ht="15" thickBot="1" x14ac:dyDescent="0.4">
      <c r="A62" s="352"/>
      <c r="B62" s="352" t="s">
        <v>62</v>
      </c>
      <c r="C62" s="40">
        <f>SUM(C7:C61)</f>
        <v>0</v>
      </c>
      <c r="D62" s="41">
        <f>SUM(D7:D61)</f>
        <v>0</v>
      </c>
      <c r="E62" s="353"/>
      <c r="L62" s="77"/>
      <c r="M62" s="77"/>
      <c r="N62" s="77"/>
      <c r="O62" s="77"/>
    </row>
    <row r="63" spans="1:15" ht="15" thickBot="1" x14ac:dyDescent="0.4">
      <c r="C63" s="354"/>
      <c r="D63" s="354"/>
      <c r="E63" s="354"/>
      <c r="L63" s="77"/>
      <c r="M63" s="77"/>
      <c r="N63" s="77"/>
      <c r="O63" s="77"/>
    </row>
    <row r="64" spans="1:15" ht="41.5" customHeight="1" thickBot="1" x14ac:dyDescent="0.4">
      <c r="A64" s="355" t="s">
        <v>63</v>
      </c>
      <c r="B64" s="154"/>
      <c r="C64" s="356" t="s">
        <v>61</v>
      </c>
      <c r="D64" s="156" t="e">
        <f>D62/B64</f>
        <v>#DIV/0!</v>
      </c>
      <c r="L64" s="77"/>
      <c r="M64" s="357"/>
      <c r="N64" s="357"/>
      <c r="O64" s="77"/>
    </row>
    <row r="65" spans="1:41" x14ac:dyDescent="0.35">
      <c r="G65" s="358"/>
      <c r="H65" s="359"/>
      <c r="L65" s="77"/>
      <c r="M65" s="360"/>
      <c r="N65" s="360"/>
      <c r="O65" s="77"/>
    </row>
    <row r="66" spans="1:41" x14ac:dyDescent="0.35">
      <c r="G66" s="358"/>
      <c r="H66" s="359"/>
    </row>
    <row r="67" spans="1:41" ht="37.9" customHeight="1" x14ac:dyDescent="0.35">
      <c r="A67" s="548" t="s">
        <v>161</v>
      </c>
      <c r="B67" s="549"/>
      <c r="C67" s="549"/>
      <c r="D67" s="549"/>
      <c r="E67" s="549"/>
      <c r="F67" s="549"/>
      <c r="G67" s="549"/>
      <c r="H67" s="549"/>
      <c r="I67" s="549"/>
      <c r="J67" s="549"/>
      <c r="K67" s="550"/>
      <c r="L67" s="361"/>
      <c r="M67" s="361"/>
      <c r="N67" s="361"/>
      <c r="O67" s="361"/>
      <c r="P67" s="361"/>
      <c r="Q67" s="361"/>
      <c r="R67" s="331"/>
      <c r="S67" s="331"/>
      <c r="T67" s="331"/>
      <c r="U67" s="331"/>
      <c r="V67" s="331"/>
      <c r="W67" s="331"/>
      <c r="X67" s="331"/>
      <c r="Y67" s="331"/>
      <c r="Z67" s="331"/>
      <c r="AA67" s="331"/>
      <c r="AB67" s="331"/>
      <c r="AC67" s="331"/>
      <c r="AD67" s="331"/>
      <c r="AE67" s="331"/>
      <c r="AF67" s="331"/>
      <c r="AG67" s="331"/>
      <c r="AH67" s="331"/>
      <c r="AI67" s="331"/>
      <c r="AJ67" s="331"/>
      <c r="AK67" s="331"/>
      <c r="AL67" s="331"/>
      <c r="AM67" s="331"/>
      <c r="AN67" s="331"/>
      <c r="AO67" s="331"/>
    </row>
    <row r="69" spans="1:41" ht="34.15" customHeight="1" x14ac:dyDescent="0.35">
      <c r="A69" s="535" t="s">
        <v>24</v>
      </c>
      <c r="B69" s="536"/>
      <c r="C69" s="536"/>
      <c r="D69" s="536"/>
      <c r="E69" s="537"/>
      <c r="F69" s="362"/>
      <c r="G69" s="535" t="s">
        <v>25</v>
      </c>
      <c r="H69" s="536"/>
      <c r="I69" s="536"/>
      <c r="J69" s="536"/>
      <c r="K69" s="537"/>
      <c r="L69" s="363"/>
      <c r="T69" s="364"/>
      <c r="AB69" s="364"/>
    </row>
    <row r="70" spans="1:41" ht="149.5" customHeight="1" x14ac:dyDescent="0.35">
      <c r="A70" s="365" t="s">
        <v>47</v>
      </c>
      <c r="B70" s="554"/>
      <c r="C70" s="555"/>
      <c r="D70" s="555"/>
      <c r="E70" s="556"/>
      <c r="F70" s="362"/>
      <c r="G70" s="365" t="s">
        <v>47</v>
      </c>
      <c r="H70" s="557"/>
      <c r="I70" s="558"/>
      <c r="J70" s="558"/>
      <c r="K70" s="559"/>
      <c r="L70" s="366"/>
      <c r="T70" s="364"/>
      <c r="AB70" s="364"/>
    </row>
    <row r="71" spans="1:41" ht="14.5" customHeight="1" x14ac:dyDescent="0.35">
      <c r="A71" s="367"/>
      <c r="B71" s="368"/>
      <c r="C71" s="368"/>
      <c r="D71" s="368"/>
      <c r="E71" s="368"/>
      <c r="F71" s="369"/>
      <c r="G71" s="368"/>
      <c r="H71" s="368"/>
      <c r="I71" s="368"/>
      <c r="J71" s="367"/>
      <c r="K71" s="368"/>
      <c r="L71" s="369"/>
      <c r="M71" s="369"/>
      <c r="N71" s="369"/>
      <c r="O71" s="369"/>
      <c r="P71" s="369"/>
      <c r="Q71" s="369"/>
      <c r="R71" s="366"/>
      <c r="Z71" s="363"/>
      <c r="AH71" s="363"/>
    </row>
    <row r="72" spans="1:41" ht="39.65" customHeight="1" x14ac:dyDescent="0.35">
      <c r="A72" s="365" t="s">
        <v>54</v>
      </c>
      <c r="B72" s="365" t="s">
        <v>55</v>
      </c>
      <c r="C72" s="365" t="s">
        <v>56</v>
      </c>
      <c r="D72" s="56" t="s">
        <v>57</v>
      </c>
      <c r="E72" s="56" t="s">
        <v>58</v>
      </c>
      <c r="G72" s="365" t="s">
        <v>54</v>
      </c>
      <c r="H72" s="365" t="s">
        <v>55</v>
      </c>
      <c r="I72" s="365" t="s">
        <v>56</v>
      </c>
      <c r="J72" s="56" t="s">
        <v>57</v>
      </c>
      <c r="K72" s="56" t="s">
        <v>58</v>
      </c>
      <c r="L72" s="354"/>
      <c r="M72" s="354"/>
      <c r="N72" s="354"/>
    </row>
    <row r="73" spans="1:41" x14ac:dyDescent="0.35">
      <c r="A73" s="157"/>
      <c r="B73" s="158"/>
      <c r="C73" s="159"/>
      <c r="D73" s="46">
        <f>C73*100</f>
        <v>0</v>
      </c>
      <c r="E73" s="161"/>
      <c r="G73" s="157"/>
      <c r="H73" s="158"/>
      <c r="I73" s="159"/>
      <c r="J73" s="46">
        <f>I73*100</f>
        <v>0</v>
      </c>
      <c r="K73" s="160"/>
    </row>
    <row r="74" spans="1:41" x14ac:dyDescent="0.35">
      <c r="A74" s="157"/>
      <c r="B74" s="158"/>
      <c r="C74" s="159"/>
      <c r="D74" s="46">
        <f t="shared" ref="D74:D127" si="2">C74*100</f>
        <v>0</v>
      </c>
      <c r="E74" s="160"/>
      <c r="G74" s="157"/>
      <c r="H74" s="158"/>
      <c r="I74" s="159"/>
      <c r="J74" s="46">
        <f t="shared" ref="J74:J127" si="3">I74*100</f>
        <v>0</v>
      </c>
      <c r="K74" s="160"/>
    </row>
    <row r="75" spans="1:41" x14ac:dyDescent="0.35">
      <c r="A75" s="157"/>
      <c r="B75" s="158"/>
      <c r="C75" s="159"/>
      <c r="D75" s="46">
        <f t="shared" si="2"/>
        <v>0</v>
      </c>
      <c r="E75" s="159"/>
      <c r="G75" s="157"/>
      <c r="H75" s="158"/>
      <c r="I75" s="159"/>
      <c r="J75" s="46">
        <f t="shared" si="3"/>
        <v>0</v>
      </c>
      <c r="K75" s="159"/>
    </row>
    <row r="76" spans="1:41" x14ac:dyDescent="0.35">
      <c r="A76" s="157"/>
      <c r="B76" s="158"/>
      <c r="C76" s="159"/>
      <c r="D76" s="46">
        <f t="shared" si="2"/>
        <v>0</v>
      </c>
      <c r="E76" s="159"/>
      <c r="G76" s="157"/>
      <c r="H76" s="158"/>
      <c r="I76" s="159"/>
      <c r="J76" s="46">
        <f t="shared" si="3"/>
        <v>0</v>
      </c>
      <c r="K76" s="159"/>
    </row>
    <row r="77" spans="1:41" x14ac:dyDescent="0.35">
      <c r="A77" s="157"/>
      <c r="B77" s="158"/>
      <c r="C77" s="159"/>
      <c r="D77" s="46">
        <f t="shared" si="2"/>
        <v>0</v>
      </c>
      <c r="E77" s="159"/>
      <c r="G77" s="157"/>
      <c r="H77" s="158"/>
      <c r="I77" s="159"/>
      <c r="J77" s="46">
        <f t="shared" si="3"/>
        <v>0</v>
      </c>
      <c r="K77" s="159"/>
    </row>
    <row r="78" spans="1:41" x14ac:dyDescent="0.35">
      <c r="A78" s="157"/>
      <c r="B78" s="158"/>
      <c r="C78" s="159"/>
      <c r="D78" s="46">
        <f t="shared" si="2"/>
        <v>0</v>
      </c>
      <c r="E78" s="159"/>
      <c r="G78" s="157"/>
      <c r="H78" s="158"/>
      <c r="I78" s="159"/>
      <c r="J78" s="46">
        <f t="shared" si="3"/>
        <v>0</v>
      </c>
      <c r="K78" s="159"/>
    </row>
    <row r="79" spans="1:41" x14ac:dyDescent="0.35">
      <c r="A79" s="157"/>
      <c r="B79" s="158"/>
      <c r="C79" s="159"/>
      <c r="D79" s="46">
        <f t="shared" si="2"/>
        <v>0</v>
      </c>
      <c r="E79" s="159"/>
      <c r="G79" s="157"/>
      <c r="H79" s="158"/>
      <c r="I79" s="159"/>
      <c r="J79" s="46">
        <f t="shared" si="3"/>
        <v>0</v>
      </c>
      <c r="K79" s="159"/>
    </row>
    <row r="80" spans="1:41" x14ac:dyDescent="0.35">
      <c r="A80" s="157"/>
      <c r="B80" s="158"/>
      <c r="C80" s="159"/>
      <c r="D80" s="46">
        <f t="shared" si="2"/>
        <v>0</v>
      </c>
      <c r="E80" s="159"/>
      <c r="G80" s="157"/>
      <c r="H80" s="158"/>
      <c r="I80" s="159"/>
      <c r="J80" s="46">
        <f t="shared" si="3"/>
        <v>0</v>
      </c>
      <c r="K80" s="159"/>
    </row>
    <row r="81" spans="1:11" x14ac:dyDescent="0.35">
      <c r="A81" s="157"/>
      <c r="B81" s="158"/>
      <c r="C81" s="159"/>
      <c r="D81" s="46">
        <f t="shared" si="2"/>
        <v>0</v>
      </c>
      <c r="E81" s="159"/>
      <c r="G81" s="157"/>
      <c r="H81" s="158"/>
      <c r="I81" s="159"/>
      <c r="J81" s="46">
        <f t="shared" si="3"/>
        <v>0</v>
      </c>
      <c r="K81" s="159"/>
    </row>
    <row r="82" spans="1:11" x14ac:dyDescent="0.35">
      <c r="A82" s="157"/>
      <c r="B82" s="158"/>
      <c r="C82" s="159"/>
      <c r="D82" s="46">
        <f t="shared" si="2"/>
        <v>0</v>
      </c>
      <c r="E82" s="159"/>
      <c r="G82" s="157"/>
      <c r="H82" s="158"/>
      <c r="I82" s="159"/>
      <c r="J82" s="46">
        <f t="shared" si="3"/>
        <v>0</v>
      </c>
      <c r="K82" s="159"/>
    </row>
    <row r="83" spans="1:11" x14ac:dyDescent="0.35">
      <c r="A83" s="157"/>
      <c r="B83" s="158"/>
      <c r="C83" s="159"/>
      <c r="D83" s="46">
        <f t="shared" si="2"/>
        <v>0</v>
      </c>
      <c r="E83" s="159"/>
      <c r="G83" s="157"/>
      <c r="H83" s="158"/>
      <c r="I83" s="159"/>
      <c r="J83" s="46">
        <f t="shared" si="3"/>
        <v>0</v>
      </c>
      <c r="K83" s="159"/>
    </row>
    <row r="84" spans="1:11" x14ac:dyDescent="0.35">
      <c r="A84" s="157"/>
      <c r="B84" s="158"/>
      <c r="C84" s="159"/>
      <c r="D84" s="46">
        <f t="shared" si="2"/>
        <v>0</v>
      </c>
      <c r="E84" s="159"/>
      <c r="G84" s="157"/>
      <c r="H84" s="158"/>
      <c r="I84" s="159"/>
      <c r="J84" s="46">
        <f t="shared" si="3"/>
        <v>0</v>
      </c>
      <c r="K84" s="159"/>
    </row>
    <row r="85" spans="1:11" x14ac:dyDescent="0.35">
      <c r="A85" s="157"/>
      <c r="B85" s="158"/>
      <c r="C85" s="159"/>
      <c r="D85" s="46">
        <f t="shared" si="2"/>
        <v>0</v>
      </c>
      <c r="E85" s="159"/>
      <c r="G85" s="157"/>
      <c r="H85" s="158"/>
      <c r="I85" s="159"/>
      <c r="J85" s="46">
        <f t="shared" si="3"/>
        <v>0</v>
      </c>
      <c r="K85" s="159"/>
    </row>
    <row r="86" spans="1:11" x14ac:dyDescent="0.35">
      <c r="A86" s="157"/>
      <c r="B86" s="158"/>
      <c r="C86" s="159"/>
      <c r="D86" s="46">
        <f t="shared" si="2"/>
        <v>0</v>
      </c>
      <c r="E86" s="159"/>
      <c r="G86" s="157"/>
      <c r="H86" s="158"/>
      <c r="I86" s="159"/>
      <c r="J86" s="46">
        <f t="shared" si="3"/>
        <v>0</v>
      </c>
      <c r="K86" s="159"/>
    </row>
    <row r="87" spans="1:11" x14ac:dyDescent="0.35">
      <c r="A87" s="157"/>
      <c r="B87" s="158"/>
      <c r="C87" s="159"/>
      <c r="D87" s="46">
        <f t="shared" si="2"/>
        <v>0</v>
      </c>
      <c r="E87" s="159"/>
      <c r="G87" s="157"/>
      <c r="H87" s="158"/>
      <c r="I87" s="159"/>
      <c r="J87" s="46">
        <f t="shared" si="3"/>
        <v>0</v>
      </c>
      <c r="K87" s="159"/>
    </row>
    <row r="88" spans="1:11" x14ac:dyDescent="0.35">
      <c r="A88" s="157"/>
      <c r="B88" s="158"/>
      <c r="C88" s="159"/>
      <c r="D88" s="46">
        <f t="shared" si="2"/>
        <v>0</v>
      </c>
      <c r="E88" s="159"/>
      <c r="G88" s="157"/>
      <c r="H88" s="158"/>
      <c r="I88" s="159"/>
      <c r="J88" s="46">
        <f t="shared" si="3"/>
        <v>0</v>
      </c>
      <c r="K88" s="159"/>
    </row>
    <row r="89" spans="1:11" x14ac:dyDescent="0.35">
      <c r="A89" s="157"/>
      <c r="B89" s="158"/>
      <c r="C89" s="159"/>
      <c r="D89" s="46">
        <f t="shared" si="2"/>
        <v>0</v>
      </c>
      <c r="E89" s="159"/>
      <c r="G89" s="157"/>
      <c r="H89" s="158"/>
      <c r="I89" s="159"/>
      <c r="J89" s="46">
        <f t="shared" si="3"/>
        <v>0</v>
      </c>
      <c r="K89" s="159"/>
    </row>
    <row r="90" spans="1:11" x14ac:dyDescent="0.35">
      <c r="A90" s="157"/>
      <c r="B90" s="158"/>
      <c r="C90" s="159"/>
      <c r="D90" s="46">
        <f t="shared" si="2"/>
        <v>0</v>
      </c>
      <c r="E90" s="159"/>
      <c r="G90" s="157"/>
      <c r="H90" s="158"/>
      <c r="I90" s="159"/>
      <c r="J90" s="46">
        <f t="shared" si="3"/>
        <v>0</v>
      </c>
      <c r="K90" s="159"/>
    </row>
    <row r="91" spans="1:11" x14ac:dyDescent="0.35">
      <c r="A91" s="157"/>
      <c r="B91" s="158"/>
      <c r="C91" s="159"/>
      <c r="D91" s="46">
        <f t="shared" si="2"/>
        <v>0</v>
      </c>
      <c r="E91" s="159"/>
      <c r="G91" s="157"/>
      <c r="H91" s="158"/>
      <c r="I91" s="159"/>
      <c r="J91" s="46">
        <f t="shared" si="3"/>
        <v>0</v>
      </c>
      <c r="K91" s="159"/>
    </row>
    <row r="92" spans="1:11" x14ac:dyDescent="0.35">
      <c r="A92" s="157"/>
      <c r="B92" s="158"/>
      <c r="C92" s="159"/>
      <c r="D92" s="46">
        <f t="shared" si="2"/>
        <v>0</v>
      </c>
      <c r="E92" s="159"/>
      <c r="G92" s="157"/>
      <c r="H92" s="158"/>
      <c r="I92" s="159"/>
      <c r="J92" s="46">
        <f t="shared" si="3"/>
        <v>0</v>
      </c>
      <c r="K92" s="159"/>
    </row>
    <row r="93" spans="1:11" x14ac:dyDescent="0.35">
      <c r="A93" s="157"/>
      <c r="B93" s="158"/>
      <c r="C93" s="159"/>
      <c r="D93" s="46">
        <f t="shared" si="2"/>
        <v>0</v>
      </c>
      <c r="E93" s="159"/>
      <c r="G93" s="157"/>
      <c r="H93" s="158"/>
      <c r="I93" s="159"/>
      <c r="J93" s="46">
        <f t="shared" si="3"/>
        <v>0</v>
      </c>
      <c r="K93" s="159"/>
    </row>
    <row r="94" spans="1:11" x14ac:dyDescent="0.35">
      <c r="A94" s="157"/>
      <c r="B94" s="158"/>
      <c r="C94" s="159"/>
      <c r="D94" s="46">
        <f t="shared" si="2"/>
        <v>0</v>
      </c>
      <c r="E94" s="160"/>
      <c r="G94" s="157"/>
      <c r="H94" s="158"/>
      <c r="I94" s="159"/>
      <c r="J94" s="46">
        <f t="shared" si="3"/>
        <v>0</v>
      </c>
      <c r="K94" s="159"/>
    </row>
    <row r="95" spans="1:11" x14ac:dyDescent="0.35">
      <c r="A95" s="157"/>
      <c r="B95" s="158"/>
      <c r="C95" s="159"/>
      <c r="D95" s="46">
        <f t="shared" si="2"/>
        <v>0</v>
      </c>
      <c r="E95" s="159"/>
      <c r="G95" s="157"/>
      <c r="H95" s="158"/>
      <c r="I95" s="159"/>
      <c r="J95" s="46">
        <f t="shared" si="3"/>
        <v>0</v>
      </c>
      <c r="K95" s="159"/>
    </row>
    <row r="96" spans="1:11" x14ac:dyDescent="0.35">
      <c r="A96" s="157"/>
      <c r="B96" s="158"/>
      <c r="C96" s="159"/>
      <c r="D96" s="46">
        <f t="shared" si="2"/>
        <v>0</v>
      </c>
      <c r="E96" s="159"/>
      <c r="G96" s="157"/>
      <c r="H96" s="158"/>
      <c r="I96" s="159"/>
      <c r="J96" s="46">
        <f t="shared" si="3"/>
        <v>0</v>
      </c>
      <c r="K96" s="159"/>
    </row>
    <row r="97" spans="1:11" x14ac:dyDescent="0.35">
      <c r="A97" s="157"/>
      <c r="B97" s="158"/>
      <c r="C97" s="159"/>
      <c r="D97" s="46">
        <f t="shared" si="2"/>
        <v>0</v>
      </c>
      <c r="E97" s="159"/>
      <c r="G97" s="157"/>
      <c r="H97" s="158"/>
      <c r="I97" s="159"/>
      <c r="J97" s="46">
        <f t="shared" si="3"/>
        <v>0</v>
      </c>
      <c r="K97" s="159"/>
    </row>
    <row r="98" spans="1:11" x14ac:dyDescent="0.35">
      <c r="A98" s="157"/>
      <c r="B98" s="158"/>
      <c r="C98" s="159"/>
      <c r="D98" s="46">
        <f t="shared" si="2"/>
        <v>0</v>
      </c>
      <c r="E98" s="159"/>
      <c r="G98" s="157"/>
      <c r="H98" s="158"/>
      <c r="I98" s="159"/>
      <c r="J98" s="46">
        <f t="shared" si="3"/>
        <v>0</v>
      </c>
      <c r="K98" s="159"/>
    </row>
    <row r="99" spans="1:11" x14ac:dyDescent="0.35">
      <c r="A99" s="157"/>
      <c r="B99" s="158"/>
      <c r="C99" s="159"/>
      <c r="D99" s="46">
        <f t="shared" si="2"/>
        <v>0</v>
      </c>
      <c r="E99" s="159"/>
      <c r="G99" s="157"/>
      <c r="H99" s="158"/>
      <c r="I99" s="159"/>
      <c r="J99" s="46">
        <f t="shared" si="3"/>
        <v>0</v>
      </c>
      <c r="K99" s="159"/>
    </row>
    <row r="100" spans="1:11" x14ac:dyDescent="0.35">
      <c r="A100" s="157"/>
      <c r="B100" s="158"/>
      <c r="C100" s="159"/>
      <c r="D100" s="46">
        <f t="shared" si="2"/>
        <v>0</v>
      </c>
      <c r="E100" s="159"/>
      <c r="G100" s="157"/>
      <c r="H100" s="158"/>
      <c r="I100" s="159"/>
      <c r="J100" s="46">
        <f t="shared" si="3"/>
        <v>0</v>
      </c>
      <c r="K100" s="159"/>
    </row>
    <row r="101" spans="1:11" x14ac:dyDescent="0.35">
      <c r="A101" s="157"/>
      <c r="B101" s="158"/>
      <c r="C101" s="159"/>
      <c r="D101" s="46">
        <f t="shared" si="2"/>
        <v>0</v>
      </c>
      <c r="E101" s="159"/>
      <c r="G101" s="157"/>
      <c r="H101" s="158"/>
      <c r="I101" s="159"/>
      <c r="J101" s="46">
        <f t="shared" si="3"/>
        <v>0</v>
      </c>
      <c r="K101" s="159"/>
    </row>
    <row r="102" spans="1:11" x14ac:dyDescent="0.35">
      <c r="A102" s="157"/>
      <c r="B102" s="158"/>
      <c r="C102" s="159"/>
      <c r="D102" s="46">
        <f t="shared" si="2"/>
        <v>0</v>
      </c>
      <c r="E102" s="159"/>
      <c r="G102" s="157"/>
      <c r="H102" s="158"/>
      <c r="I102" s="159"/>
      <c r="J102" s="46">
        <f t="shared" si="3"/>
        <v>0</v>
      </c>
      <c r="K102" s="159"/>
    </row>
    <row r="103" spans="1:11" x14ac:dyDescent="0.35">
      <c r="A103" s="157"/>
      <c r="B103" s="158"/>
      <c r="C103" s="159"/>
      <c r="D103" s="46">
        <f t="shared" si="2"/>
        <v>0</v>
      </c>
      <c r="E103" s="159"/>
      <c r="G103" s="157"/>
      <c r="H103" s="158"/>
      <c r="I103" s="159"/>
      <c r="J103" s="46">
        <f t="shared" si="3"/>
        <v>0</v>
      </c>
      <c r="K103" s="159"/>
    </row>
    <row r="104" spans="1:11" x14ac:dyDescent="0.35">
      <c r="A104" s="157"/>
      <c r="B104" s="158"/>
      <c r="C104" s="159"/>
      <c r="D104" s="46">
        <f t="shared" si="2"/>
        <v>0</v>
      </c>
      <c r="E104" s="159"/>
      <c r="G104" s="157"/>
      <c r="H104" s="158"/>
      <c r="I104" s="159"/>
      <c r="J104" s="46">
        <f t="shared" si="3"/>
        <v>0</v>
      </c>
      <c r="K104" s="159"/>
    </row>
    <row r="105" spans="1:11" x14ac:dyDescent="0.35">
      <c r="A105" s="157"/>
      <c r="B105" s="158"/>
      <c r="C105" s="159"/>
      <c r="D105" s="46">
        <f t="shared" si="2"/>
        <v>0</v>
      </c>
      <c r="E105" s="159"/>
      <c r="G105" s="157"/>
      <c r="H105" s="158"/>
      <c r="I105" s="159"/>
      <c r="J105" s="46">
        <f t="shared" si="3"/>
        <v>0</v>
      </c>
      <c r="K105" s="159"/>
    </row>
    <row r="106" spans="1:11" x14ac:dyDescent="0.35">
      <c r="A106" s="157"/>
      <c r="B106" s="158"/>
      <c r="C106" s="159"/>
      <c r="D106" s="46">
        <f t="shared" si="2"/>
        <v>0</v>
      </c>
      <c r="E106" s="159"/>
      <c r="G106" s="157"/>
      <c r="H106" s="158"/>
      <c r="I106" s="159"/>
      <c r="J106" s="46">
        <f t="shared" si="3"/>
        <v>0</v>
      </c>
      <c r="K106" s="159"/>
    </row>
    <row r="107" spans="1:11" x14ac:dyDescent="0.35">
      <c r="A107" s="157"/>
      <c r="B107" s="158"/>
      <c r="C107" s="159"/>
      <c r="D107" s="46">
        <f t="shared" si="2"/>
        <v>0</v>
      </c>
      <c r="E107" s="159"/>
      <c r="G107" s="157"/>
      <c r="H107" s="158"/>
      <c r="I107" s="159"/>
      <c r="J107" s="46">
        <f t="shared" si="3"/>
        <v>0</v>
      </c>
      <c r="K107" s="159"/>
    </row>
    <row r="108" spans="1:11" x14ac:dyDescent="0.35">
      <c r="A108" s="157"/>
      <c r="B108" s="158"/>
      <c r="C108" s="159"/>
      <c r="D108" s="46">
        <f t="shared" si="2"/>
        <v>0</v>
      </c>
      <c r="E108" s="159"/>
      <c r="G108" s="157"/>
      <c r="H108" s="158"/>
      <c r="I108" s="159"/>
      <c r="J108" s="46">
        <f t="shared" si="3"/>
        <v>0</v>
      </c>
      <c r="K108" s="159"/>
    </row>
    <row r="109" spans="1:11" x14ac:dyDescent="0.35">
      <c r="A109" s="157"/>
      <c r="B109" s="158"/>
      <c r="C109" s="159"/>
      <c r="D109" s="46">
        <f t="shared" si="2"/>
        <v>0</v>
      </c>
      <c r="E109" s="159"/>
      <c r="G109" s="157"/>
      <c r="H109" s="158"/>
      <c r="I109" s="159"/>
      <c r="J109" s="46">
        <f t="shared" si="3"/>
        <v>0</v>
      </c>
      <c r="K109" s="159"/>
    </row>
    <row r="110" spans="1:11" x14ac:dyDescent="0.35">
      <c r="A110" s="157"/>
      <c r="B110" s="158"/>
      <c r="C110" s="159"/>
      <c r="D110" s="46">
        <f t="shared" si="2"/>
        <v>0</v>
      </c>
      <c r="E110" s="159"/>
      <c r="G110" s="157"/>
      <c r="H110" s="158"/>
      <c r="I110" s="159"/>
      <c r="J110" s="46">
        <f t="shared" si="3"/>
        <v>0</v>
      </c>
      <c r="K110" s="159"/>
    </row>
    <row r="111" spans="1:11" x14ac:dyDescent="0.35">
      <c r="A111" s="157"/>
      <c r="B111" s="158"/>
      <c r="C111" s="159"/>
      <c r="D111" s="46">
        <f t="shared" si="2"/>
        <v>0</v>
      </c>
      <c r="E111" s="159"/>
      <c r="G111" s="157"/>
      <c r="H111" s="158"/>
      <c r="I111" s="159"/>
      <c r="J111" s="46">
        <f t="shared" si="3"/>
        <v>0</v>
      </c>
      <c r="K111" s="159"/>
    </row>
    <row r="112" spans="1:11" x14ac:dyDescent="0.35">
      <c r="A112" s="157"/>
      <c r="B112" s="158"/>
      <c r="C112" s="159"/>
      <c r="D112" s="46">
        <f t="shared" si="2"/>
        <v>0</v>
      </c>
      <c r="E112" s="159"/>
      <c r="G112" s="157"/>
      <c r="H112" s="158"/>
      <c r="I112" s="159"/>
      <c r="J112" s="46">
        <f t="shared" si="3"/>
        <v>0</v>
      </c>
      <c r="K112" s="159"/>
    </row>
    <row r="113" spans="1:11" x14ac:dyDescent="0.35">
      <c r="A113" s="157"/>
      <c r="B113" s="158"/>
      <c r="C113" s="159"/>
      <c r="D113" s="46">
        <f t="shared" si="2"/>
        <v>0</v>
      </c>
      <c r="E113" s="159"/>
      <c r="G113" s="157"/>
      <c r="H113" s="158"/>
      <c r="I113" s="159"/>
      <c r="J113" s="46">
        <f t="shared" si="3"/>
        <v>0</v>
      </c>
      <c r="K113" s="159"/>
    </row>
    <row r="114" spans="1:11" x14ac:dyDescent="0.35">
      <c r="A114" s="157"/>
      <c r="B114" s="158"/>
      <c r="C114" s="159"/>
      <c r="D114" s="46">
        <f t="shared" si="2"/>
        <v>0</v>
      </c>
      <c r="E114" s="159"/>
      <c r="G114" s="157"/>
      <c r="H114" s="158"/>
      <c r="I114" s="159"/>
      <c r="J114" s="46">
        <f t="shared" si="3"/>
        <v>0</v>
      </c>
      <c r="K114" s="159"/>
    </row>
    <row r="115" spans="1:11" x14ac:dyDescent="0.35">
      <c r="A115" s="157"/>
      <c r="B115" s="158"/>
      <c r="C115" s="159"/>
      <c r="D115" s="46">
        <f t="shared" si="2"/>
        <v>0</v>
      </c>
      <c r="E115" s="159"/>
      <c r="G115" s="157"/>
      <c r="H115" s="158"/>
      <c r="I115" s="159"/>
      <c r="J115" s="46">
        <f t="shared" si="3"/>
        <v>0</v>
      </c>
      <c r="K115" s="159"/>
    </row>
    <row r="116" spans="1:11" x14ac:dyDescent="0.35">
      <c r="A116" s="157"/>
      <c r="B116" s="158"/>
      <c r="C116" s="159"/>
      <c r="D116" s="46">
        <f t="shared" si="2"/>
        <v>0</v>
      </c>
      <c r="E116" s="159"/>
      <c r="G116" s="157"/>
      <c r="H116" s="158"/>
      <c r="I116" s="159"/>
      <c r="J116" s="46">
        <f t="shared" si="3"/>
        <v>0</v>
      </c>
      <c r="K116" s="159"/>
    </row>
    <row r="117" spans="1:11" x14ac:dyDescent="0.35">
      <c r="A117" s="157"/>
      <c r="B117" s="158"/>
      <c r="C117" s="159"/>
      <c r="D117" s="46">
        <f t="shared" si="2"/>
        <v>0</v>
      </c>
      <c r="E117" s="159"/>
      <c r="G117" s="157"/>
      <c r="H117" s="158"/>
      <c r="I117" s="159"/>
      <c r="J117" s="46">
        <f t="shared" si="3"/>
        <v>0</v>
      </c>
      <c r="K117" s="159"/>
    </row>
    <row r="118" spans="1:11" x14ac:dyDescent="0.35">
      <c r="A118" s="157"/>
      <c r="B118" s="158"/>
      <c r="C118" s="159"/>
      <c r="D118" s="46">
        <f t="shared" si="2"/>
        <v>0</v>
      </c>
      <c r="E118" s="159"/>
      <c r="G118" s="157"/>
      <c r="H118" s="158"/>
      <c r="I118" s="159"/>
      <c r="J118" s="46">
        <f t="shared" si="3"/>
        <v>0</v>
      </c>
      <c r="K118" s="159"/>
    </row>
    <row r="119" spans="1:11" x14ac:dyDescent="0.35">
      <c r="A119" s="157"/>
      <c r="B119" s="158"/>
      <c r="C119" s="159"/>
      <c r="D119" s="46">
        <f t="shared" si="2"/>
        <v>0</v>
      </c>
      <c r="E119" s="159"/>
      <c r="G119" s="157"/>
      <c r="H119" s="158"/>
      <c r="I119" s="159"/>
      <c r="J119" s="46">
        <f t="shared" si="3"/>
        <v>0</v>
      </c>
      <c r="K119" s="159"/>
    </row>
    <row r="120" spans="1:11" x14ac:dyDescent="0.35">
      <c r="A120" s="157"/>
      <c r="B120" s="158"/>
      <c r="C120" s="159"/>
      <c r="D120" s="46">
        <f t="shared" si="2"/>
        <v>0</v>
      </c>
      <c r="E120" s="159"/>
      <c r="G120" s="157"/>
      <c r="H120" s="158"/>
      <c r="I120" s="159"/>
      <c r="J120" s="46">
        <f t="shared" si="3"/>
        <v>0</v>
      </c>
      <c r="K120" s="159"/>
    </row>
    <row r="121" spans="1:11" x14ac:dyDescent="0.35">
      <c r="A121" s="157"/>
      <c r="B121" s="158"/>
      <c r="C121" s="159"/>
      <c r="D121" s="46">
        <f t="shared" si="2"/>
        <v>0</v>
      </c>
      <c r="E121" s="159"/>
      <c r="G121" s="157"/>
      <c r="H121" s="158"/>
      <c r="I121" s="159"/>
      <c r="J121" s="46">
        <f t="shared" si="3"/>
        <v>0</v>
      </c>
      <c r="K121" s="159"/>
    </row>
    <row r="122" spans="1:11" x14ac:dyDescent="0.35">
      <c r="A122" s="157"/>
      <c r="B122" s="158"/>
      <c r="C122" s="159"/>
      <c r="D122" s="46">
        <f t="shared" si="2"/>
        <v>0</v>
      </c>
      <c r="E122" s="159"/>
      <c r="G122" s="157"/>
      <c r="H122" s="158"/>
      <c r="I122" s="159"/>
      <c r="J122" s="46">
        <f t="shared" si="3"/>
        <v>0</v>
      </c>
      <c r="K122" s="159"/>
    </row>
    <row r="123" spans="1:11" x14ac:dyDescent="0.35">
      <c r="A123" s="157"/>
      <c r="B123" s="158"/>
      <c r="C123" s="159"/>
      <c r="D123" s="46">
        <f t="shared" si="2"/>
        <v>0</v>
      </c>
      <c r="E123" s="159"/>
      <c r="G123" s="157"/>
      <c r="H123" s="158"/>
      <c r="I123" s="159"/>
      <c r="J123" s="46">
        <f t="shared" si="3"/>
        <v>0</v>
      </c>
      <c r="K123" s="159"/>
    </row>
    <row r="124" spans="1:11" x14ac:dyDescent="0.35">
      <c r="A124" s="157"/>
      <c r="B124" s="158"/>
      <c r="C124" s="159"/>
      <c r="D124" s="46">
        <f t="shared" si="2"/>
        <v>0</v>
      </c>
      <c r="E124" s="159"/>
      <c r="G124" s="157"/>
      <c r="H124" s="158"/>
      <c r="I124" s="159"/>
      <c r="J124" s="46">
        <f t="shared" si="3"/>
        <v>0</v>
      </c>
      <c r="K124" s="159"/>
    </row>
    <row r="125" spans="1:11" x14ac:dyDescent="0.35">
      <c r="A125" s="157"/>
      <c r="B125" s="158"/>
      <c r="C125" s="159"/>
      <c r="D125" s="46">
        <f t="shared" si="2"/>
        <v>0</v>
      </c>
      <c r="E125" s="159"/>
      <c r="G125" s="157"/>
      <c r="H125" s="158"/>
      <c r="I125" s="159"/>
      <c r="J125" s="46">
        <f t="shared" si="3"/>
        <v>0</v>
      </c>
      <c r="K125" s="159"/>
    </row>
    <row r="126" spans="1:11" x14ac:dyDescent="0.35">
      <c r="A126" s="157"/>
      <c r="B126" s="158"/>
      <c r="C126" s="159"/>
      <c r="D126" s="46">
        <f t="shared" si="2"/>
        <v>0</v>
      </c>
      <c r="E126" s="159"/>
      <c r="G126" s="157"/>
      <c r="H126" s="158"/>
      <c r="I126" s="159"/>
      <c r="J126" s="46">
        <f t="shared" si="3"/>
        <v>0</v>
      </c>
      <c r="K126" s="159"/>
    </row>
    <row r="127" spans="1:11" ht="15" thickBot="1" x14ac:dyDescent="0.4">
      <c r="A127" s="157"/>
      <c r="B127" s="158"/>
      <c r="C127" s="159"/>
      <c r="D127" s="46">
        <f t="shared" si="2"/>
        <v>0</v>
      </c>
      <c r="E127" s="159"/>
      <c r="G127" s="157"/>
      <c r="H127" s="158"/>
      <c r="I127" s="159"/>
      <c r="J127" s="46">
        <f t="shared" si="3"/>
        <v>0</v>
      </c>
      <c r="K127" s="159"/>
    </row>
    <row r="128" spans="1:11" ht="15" thickBot="1" x14ac:dyDescent="0.4">
      <c r="A128" s="370"/>
      <c r="B128" s="370" t="s">
        <v>62</v>
      </c>
      <c r="C128" s="44">
        <f>SUM(C73:C127)</f>
        <v>0</v>
      </c>
      <c r="D128" s="45">
        <f>SUM(D73:D127)</f>
        <v>0</v>
      </c>
      <c r="E128" s="371"/>
      <c r="G128" s="370"/>
      <c r="H128" s="370" t="s">
        <v>62</v>
      </c>
      <c r="I128" s="44">
        <f>SUM(I73:I127)</f>
        <v>0</v>
      </c>
      <c r="J128" s="45">
        <f>SUM(J73:J127)</f>
        <v>0</v>
      </c>
      <c r="K128" s="371"/>
    </row>
    <row r="129" spans="1:11" ht="15" thickBot="1" x14ac:dyDescent="0.4">
      <c r="A129" s="372"/>
      <c r="B129" s="372"/>
      <c r="C129" s="373"/>
      <c r="D129" s="373"/>
      <c r="E129" s="373"/>
      <c r="I129" s="354"/>
      <c r="J129" s="354"/>
      <c r="K129" s="354"/>
    </row>
    <row r="130" spans="1:11" ht="29.5" thickBot="1" x14ac:dyDescent="0.4">
      <c r="A130" s="374" t="s">
        <v>63</v>
      </c>
      <c r="B130" s="162"/>
      <c r="C130" s="375" t="s">
        <v>61</v>
      </c>
      <c r="D130" s="43" t="e">
        <f>D128/B130</f>
        <v>#DIV/0!</v>
      </c>
      <c r="E130" s="372"/>
      <c r="G130" s="374" t="s">
        <v>63</v>
      </c>
      <c r="H130" s="162"/>
      <c r="I130" s="375" t="s">
        <v>61</v>
      </c>
      <c r="J130" s="43" t="e">
        <f>J128/H130</f>
        <v>#DIV/0!</v>
      </c>
    </row>
    <row r="133" spans="1:11" x14ac:dyDescent="0.35">
      <c r="A133" s="535" t="s">
        <v>26</v>
      </c>
      <c r="B133" s="536"/>
      <c r="C133" s="536"/>
      <c r="D133" s="536"/>
      <c r="E133" s="537"/>
      <c r="F133" s="376"/>
      <c r="G133" s="535" t="s">
        <v>27</v>
      </c>
      <c r="H133" s="536"/>
      <c r="I133" s="536"/>
      <c r="J133" s="536"/>
      <c r="K133" s="537"/>
    </row>
    <row r="134" spans="1:11" ht="123" customHeight="1" x14ac:dyDescent="0.35">
      <c r="A134" s="365" t="s">
        <v>47</v>
      </c>
      <c r="B134" s="554"/>
      <c r="C134" s="555"/>
      <c r="D134" s="555"/>
      <c r="E134" s="556"/>
      <c r="F134" s="362"/>
      <c r="G134" s="365" t="s">
        <v>47</v>
      </c>
      <c r="H134" s="557"/>
      <c r="I134" s="558"/>
      <c r="J134" s="558"/>
      <c r="K134" s="559"/>
    </row>
    <row r="135" spans="1:11" x14ac:dyDescent="0.35">
      <c r="A135" s="367"/>
      <c r="B135" s="368"/>
      <c r="C135" s="368"/>
      <c r="D135" s="368"/>
      <c r="E135" s="368"/>
      <c r="F135" s="369"/>
      <c r="G135" s="368"/>
      <c r="H135" s="368"/>
      <c r="I135" s="368"/>
      <c r="J135" s="367"/>
      <c r="K135" s="368"/>
    </row>
    <row r="136" spans="1:11" ht="29" x14ac:dyDescent="0.35">
      <c r="A136" s="365" t="s">
        <v>54</v>
      </c>
      <c r="B136" s="365" t="s">
        <v>55</v>
      </c>
      <c r="C136" s="365" t="s">
        <v>56</v>
      </c>
      <c r="D136" s="56" t="s">
        <v>57</v>
      </c>
      <c r="E136" s="56" t="s">
        <v>58</v>
      </c>
      <c r="G136" s="365" t="s">
        <v>54</v>
      </c>
      <c r="H136" s="365" t="s">
        <v>55</v>
      </c>
      <c r="I136" s="365" t="s">
        <v>56</v>
      </c>
      <c r="J136" s="56" t="s">
        <v>57</v>
      </c>
      <c r="K136" s="56" t="s">
        <v>58</v>
      </c>
    </row>
    <row r="137" spans="1:11" x14ac:dyDescent="0.35">
      <c r="A137" s="1"/>
      <c r="B137" s="2"/>
      <c r="C137" s="3"/>
      <c r="D137" s="47">
        <f>C137*100</f>
        <v>0</v>
      </c>
      <c r="E137" s="4"/>
      <c r="G137" s="157"/>
      <c r="H137" s="158"/>
      <c r="I137" s="159"/>
      <c r="J137" s="46">
        <f>I137*100</f>
        <v>0</v>
      </c>
      <c r="K137" s="160"/>
    </row>
    <row r="138" spans="1:11" x14ac:dyDescent="0.35">
      <c r="A138" s="1"/>
      <c r="B138" s="2"/>
      <c r="C138" s="3"/>
      <c r="D138" s="47">
        <f t="shared" ref="D138:D191" si="4">C138*100</f>
        <v>0</v>
      </c>
      <c r="E138" s="4"/>
      <c r="G138" s="157"/>
      <c r="H138" s="158"/>
      <c r="I138" s="159"/>
      <c r="J138" s="46">
        <f t="shared" ref="J138:J191" si="5">I138*100</f>
        <v>0</v>
      </c>
      <c r="K138" s="160"/>
    </row>
    <row r="139" spans="1:11" x14ac:dyDescent="0.35">
      <c r="A139" s="1"/>
      <c r="B139" s="2"/>
      <c r="C139" s="3"/>
      <c r="D139" s="47">
        <f t="shared" si="4"/>
        <v>0</v>
      </c>
      <c r="E139" s="3"/>
      <c r="G139" s="157"/>
      <c r="H139" s="158"/>
      <c r="I139" s="159"/>
      <c r="J139" s="46">
        <f t="shared" si="5"/>
        <v>0</v>
      </c>
      <c r="K139" s="159"/>
    </row>
    <row r="140" spans="1:11" x14ac:dyDescent="0.35">
      <c r="A140" s="1"/>
      <c r="B140" s="2"/>
      <c r="C140" s="3"/>
      <c r="D140" s="47">
        <f t="shared" si="4"/>
        <v>0</v>
      </c>
      <c r="E140" s="3"/>
      <c r="G140" s="157"/>
      <c r="H140" s="158"/>
      <c r="I140" s="159"/>
      <c r="J140" s="46">
        <f t="shared" si="5"/>
        <v>0</v>
      </c>
      <c r="K140" s="159"/>
    </row>
    <row r="141" spans="1:11" x14ac:dyDescent="0.35">
      <c r="A141" s="1"/>
      <c r="B141" s="2"/>
      <c r="C141" s="3"/>
      <c r="D141" s="47">
        <f t="shared" si="4"/>
        <v>0</v>
      </c>
      <c r="E141" s="3"/>
      <c r="G141" s="157"/>
      <c r="H141" s="158"/>
      <c r="I141" s="159"/>
      <c r="J141" s="46">
        <f t="shared" si="5"/>
        <v>0</v>
      </c>
      <c r="K141" s="159"/>
    </row>
    <row r="142" spans="1:11" x14ac:dyDescent="0.35">
      <c r="A142" s="1"/>
      <c r="B142" s="2"/>
      <c r="C142" s="3"/>
      <c r="D142" s="47">
        <f t="shared" si="4"/>
        <v>0</v>
      </c>
      <c r="E142" s="3"/>
      <c r="G142" s="157"/>
      <c r="H142" s="158"/>
      <c r="I142" s="159"/>
      <c r="J142" s="46">
        <f t="shared" si="5"/>
        <v>0</v>
      </c>
      <c r="K142" s="159"/>
    </row>
    <row r="143" spans="1:11" x14ac:dyDescent="0.35">
      <c r="A143" s="1"/>
      <c r="B143" s="2"/>
      <c r="C143" s="3"/>
      <c r="D143" s="47">
        <f t="shared" si="4"/>
        <v>0</v>
      </c>
      <c r="E143" s="3"/>
      <c r="G143" s="157"/>
      <c r="H143" s="158"/>
      <c r="I143" s="159"/>
      <c r="J143" s="46">
        <f t="shared" si="5"/>
        <v>0</v>
      </c>
      <c r="K143" s="159"/>
    </row>
    <row r="144" spans="1:11" x14ac:dyDescent="0.35">
      <c r="A144" s="1"/>
      <c r="B144" s="2"/>
      <c r="C144" s="3"/>
      <c r="D144" s="47">
        <f t="shared" si="4"/>
        <v>0</v>
      </c>
      <c r="E144" s="3"/>
      <c r="G144" s="157"/>
      <c r="H144" s="158"/>
      <c r="I144" s="159"/>
      <c r="J144" s="46">
        <f t="shared" si="5"/>
        <v>0</v>
      </c>
      <c r="K144" s="159"/>
    </row>
    <row r="145" spans="1:11" x14ac:dyDescent="0.35">
      <c r="A145" s="1"/>
      <c r="B145" s="2"/>
      <c r="C145" s="3"/>
      <c r="D145" s="47">
        <f t="shared" si="4"/>
        <v>0</v>
      </c>
      <c r="E145" s="3"/>
      <c r="G145" s="157"/>
      <c r="H145" s="158"/>
      <c r="I145" s="159"/>
      <c r="J145" s="46">
        <f t="shared" si="5"/>
        <v>0</v>
      </c>
      <c r="K145" s="159"/>
    </row>
    <row r="146" spans="1:11" x14ac:dyDescent="0.35">
      <c r="A146" s="1"/>
      <c r="B146" s="2"/>
      <c r="C146" s="3"/>
      <c r="D146" s="47">
        <f t="shared" si="4"/>
        <v>0</v>
      </c>
      <c r="E146" s="3"/>
      <c r="G146" s="157"/>
      <c r="H146" s="158"/>
      <c r="I146" s="159"/>
      <c r="J146" s="46">
        <f t="shared" si="5"/>
        <v>0</v>
      </c>
      <c r="K146" s="159"/>
    </row>
    <row r="147" spans="1:11" x14ac:dyDescent="0.35">
      <c r="A147" s="1"/>
      <c r="B147" s="2"/>
      <c r="C147" s="3"/>
      <c r="D147" s="47">
        <f t="shared" si="4"/>
        <v>0</v>
      </c>
      <c r="E147" s="3"/>
      <c r="G147" s="157"/>
      <c r="H147" s="158"/>
      <c r="I147" s="159"/>
      <c r="J147" s="46">
        <f t="shared" si="5"/>
        <v>0</v>
      </c>
      <c r="K147" s="159"/>
    </row>
    <row r="148" spans="1:11" x14ac:dyDescent="0.35">
      <c r="A148" s="1"/>
      <c r="B148" s="2"/>
      <c r="C148" s="3"/>
      <c r="D148" s="47">
        <f t="shared" si="4"/>
        <v>0</v>
      </c>
      <c r="E148" s="3"/>
      <c r="G148" s="157"/>
      <c r="H148" s="158"/>
      <c r="I148" s="159"/>
      <c r="J148" s="46">
        <f t="shared" si="5"/>
        <v>0</v>
      </c>
      <c r="K148" s="159"/>
    </row>
    <row r="149" spans="1:11" x14ac:dyDescent="0.35">
      <c r="A149" s="1"/>
      <c r="B149" s="2"/>
      <c r="C149" s="3"/>
      <c r="D149" s="47">
        <f t="shared" si="4"/>
        <v>0</v>
      </c>
      <c r="E149" s="3"/>
      <c r="G149" s="157"/>
      <c r="H149" s="158"/>
      <c r="I149" s="159"/>
      <c r="J149" s="46">
        <f t="shared" si="5"/>
        <v>0</v>
      </c>
      <c r="K149" s="159"/>
    </row>
    <row r="150" spans="1:11" x14ac:dyDescent="0.35">
      <c r="A150" s="1"/>
      <c r="B150" s="2"/>
      <c r="C150" s="3"/>
      <c r="D150" s="47">
        <f t="shared" si="4"/>
        <v>0</v>
      </c>
      <c r="E150" s="3"/>
      <c r="G150" s="157"/>
      <c r="H150" s="158"/>
      <c r="I150" s="159"/>
      <c r="J150" s="46">
        <f t="shared" si="5"/>
        <v>0</v>
      </c>
      <c r="K150" s="159"/>
    </row>
    <row r="151" spans="1:11" x14ac:dyDescent="0.35">
      <c r="A151" s="1"/>
      <c r="B151" s="2"/>
      <c r="C151" s="3"/>
      <c r="D151" s="47">
        <f t="shared" si="4"/>
        <v>0</v>
      </c>
      <c r="E151" s="3"/>
      <c r="G151" s="157"/>
      <c r="H151" s="158"/>
      <c r="I151" s="159"/>
      <c r="J151" s="46">
        <f t="shared" si="5"/>
        <v>0</v>
      </c>
      <c r="K151" s="159"/>
    </row>
    <row r="152" spans="1:11" x14ac:dyDescent="0.35">
      <c r="A152" s="1"/>
      <c r="B152" s="2"/>
      <c r="C152" s="3"/>
      <c r="D152" s="47">
        <f t="shared" si="4"/>
        <v>0</v>
      </c>
      <c r="E152" s="3"/>
      <c r="G152" s="157"/>
      <c r="H152" s="158"/>
      <c r="I152" s="159"/>
      <c r="J152" s="46">
        <f t="shared" si="5"/>
        <v>0</v>
      </c>
      <c r="K152" s="159"/>
    </row>
    <row r="153" spans="1:11" x14ac:dyDescent="0.35">
      <c r="A153" s="1"/>
      <c r="B153" s="2"/>
      <c r="C153" s="3"/>
      <c r="D153" s="47">
        <f t="shared" si="4"/>
        <v>0</v>
      </c>
      <c r="E153" s="3"/>
      <c r="G153" s="157"/>
      <c r="H153" s="158"/>
      <c r="I153" s="159"/>
      <c r="J153" s="46">
        <f t="shared" si="5"/>
        <v>0</v>
      </c>
      <c r="K153" s="159"/>
    </row>
    <row r="154" spans="1:11" x14ac:dyDescent="0.35">
      <c r="A154" s="1"/>
      <c r="B154" s="2"/>
      <c r="C154" s="3"/>
      <c r="D154" s="47">
        <f t="shared" si="4"/>
        <v>0</v>
      </c>
      <c r="E154" s="3"/>
      <c r="G154" s="157"/>
      <c r="H154" s="158"/>
      <c r="I154" s="159"/>
      <c r="J154" s="46">
        <f t="shared" si="5"/>
        <v>0</v>
      </c>
      <c r="K154" s="159"/>
    </row>
    <row r="155" spans="1:11" x14ac:dyDescent="0.35">
      <c r="A155" s="1"/>
      <c r="B155" s="2"/>
      <c r="C155" s="3"/>
      <c r="D155" s="47">
        <f t="shared" si="4"/>
        <v>0</v>
      </c>
      <c r="E155" s="3"/>
      <c r="G155" s="157"/>
      <c r="H155" s="158"/>
      <c r="I155" s="159"/>
      <c r="J155" s="46">
        <f t="shared" si="5"/>
        <v>0</v>
      </c>
      <c r="K155" s="159"/>
    </row>
    <row r="156" spans="1:11" x14ac:dyDescent="0.35">
      <c r="A156" s="1"/>
      <c r="B156" s="2"/>
      <c r="C156" s="3"/>
      <c r="D156" s="47">
        <f t="shared" si="4"/>
        <v>0</v>
      </c>
      <c r="E156" s="3"/>
      <c r="G156" s="157"/>
      <c r="H156" s="158"/>
      <c r="I156" s="159"/>
      <c r="J156" s="46">
        <f t="shared" si="5"/>
        <v>0</v>
      </c>
      <c r="K156" s="159"/>
    </row>
    <row r="157" spans="1:11" x14ac:dyDescent="0.35">
      <c r="A157" s="1"/>
      <c r="B157" s="2"/>
      <c r="C157" s="3"/>
      <c r="D157" s="47">
        <f t="shared" si="4"/>
        <v>0</v>
      </c>
      <c r="E157" s="3"/>
      <c r="G157" s="157"/>
      <c r="H157" s="158"/>
      <c r="I157" s="159"/>
      <c r="J157" s="46">
        <f t="shared" si="5"/>
        <v>0</v>
      </c>
      <c r="K157" s="159"/>
    </row>
    <row r="158" spans="1:11" x14ac:dyDescent="0.35">
      <c r="A158" s="1"/>
      <c r="B158" s="2"/>
      <c r="C158" s="3"/>
      <c r="D158" s="47">
        <f t="shared" si="4"/>
        <v>0</v>
      </c>
      <c r="E158" s="3"/>
      <c r="G158" s="157"/>
      <c r="H158" s="158"/>
      <c r="I158" s="159"/>
      <c r="J158" s="46">
        <f t="shared" si="5"/>
        <v>0</v>
      </c>
      <c r="K158" s="159"/>
    </row>
    <row r="159" spans="1:11" x14ac:dyDescent="0.35">
      <c r="A159" s="1"/>
      <c r="B159" s="2"/>
      <c r="C159" s="3"/>
      <c r="D159" s="47">
        <f t="shared" si="4"/>
        <v>0</v>
      </c>
      <c r="E159" s="3"/>
      <c r="G159" s="157"/>
      <c r="H159" s="158"/>
      <c r="I159" s="159"/>
      <c r="J159" s="46">
        <f t="shared" si="5"/>
        <v>0</v>
      </c>
      <c r="K159" s="159"/>
    </row>
    <row r="160" spans="1:11" x14ac:dyDescent="0.35">
      <c r="A160" s="1"/>
      <c r="B160" s="2"/>
      <c r="C160" s="3"/>
      <c r="D160" s="47">
        <f t="shared" si="4"/>
        <v>0</v>
      </c>
      <c r="E160" s="3"/>
      <c r="G160" s="157"/>
      <c r="H160" s="158"/>
      <c r="I160" s="159"/>
      <c r="J160" s="46">
        <f t="shared" si="5"/>
        <v>0</v>
      </c>
      <c r="K160" s="159"/>
    </row>
    <row r="161" spans="1:11" x14ac:dyDescent="0.35">
      <c r="A161" s="1"/>
      <c r="B161" s="2"/>
      <c r="C161" s="3"/>
      <c r="D161" s="47">
        <f t="shared" si="4"/>
        <v>0</v>
      </c>
      <c r="E161" s="3"/>
      <c r="G161" s="157"/>
      <c r="H161" s="158"/>
      <c r="I161" s="159"/>
      <c r="J161" s="46">
        <f t="shared" si="5"/>
        <v>0</v>
      </c>
      <c r="K161" s="159"/>
    </row>
    <row r="162" spans="1:11" x14ac:dyDescent="0.35">
      <c r="A162" s="1"/>
      <c r="B162" s="2"/>
      <c r="C162" s="3"/>
      <c r="D162" s="47">
        <f t="shared" si="4"/>
        <v>0</v>
      </c>
      <c r="E162" s="3"/>
      <c r="G162" s="157"/>
      <c r="H162" s="158"/>
      <c r="I162" s="159"/>
      <c r="J162" s="46">
        <f t="shared" si="5"/>
        <v>0</v>
      </c>
      <c r="K162" s="159"/>
    </row>
    <row r="163" spans="1:11" x14ac:dyDescent="0.35">
      <c r="A163" s="1"/>
      <c r="B163" s="2"/>
      <c r="C163" s="3"/>
      <c r="D163" s="47">
        <f t="shared" si="4"/>
        <v>0</v>
      </c>
      <c r="E163" s="3"/>
      <c r="G163" s="157"/>
      <c r="H163" s="158"/>
      <c r="I163" s="159"/>
      <c r="J163" s="46">
        <f t="shared" si="5"/>
        <v>0</v>
      </c>
      <c r="K163" s="159"/>
    </row>
    <row r="164" spans="1:11" x14ac:dyDescent="0.35">
      <c r="A164" s="1"/>
      <c r="B164" s="2"/>
      <c r="C164" s="3"/>
      <c r="D164" s="47">
        <f t="shared" si="4"/>
        <v>0</v>
      </c>
      <c r="E164" s="3"/>
      <c r="G164" s="157"/>
      <c r="H164" s="158"/>
      <c r="I164" s="159"/>
      <c r="J164" s="46">
        <f t="shared" si="5"/>
        <v>0</v>
      </c>
      <c r="K164" s="159"/>
    </row>
    <row r="165" spans="1:11" x14ac:dyDescent="0.35">
      <c r="A165" s="1"/>
      <c r="B165" s="2"/>
      <c r="C165" s="3"/>
      <c r="D165" s="47">
        <f t="shared" si="4"/>
        <v>0</v>
      </c>
      <c r="E165" s="3"/>
      <c r="G165" s="157"/>
      <c r="H165" s="158"/>
      <c r="I165" s="159"/>
      <c r="J165" s="46">
        <f t="shared" si="5"/>
        <v>0</v>
      </c>
      <c r="K165" s="159"/>
    </row>
    <row r="166" spans="1:11" x14ac:dyDescent="0.35">
      <c r="A166" s="1"/>
      <c r="B166" s="2"/>
      <c r="C166" s="3"/>
      <c r="D166" s="47">
        <f t="shared" si="4"/>
        <v>0</v>
      </c>
      <c r="E166" s="3"/>
      <c r="G166" s="157"/>
      <c r="H166" s="158"/>
      <c r="I166" s="159"/>
      <c r="J166" s="46">
        <f t="shared" si="5"/>
        <v>0</v>
      </c>
      <c r="K166" s="159"/>
    </row>
    <row r="167" spans="1:11" x14ac:dyDescent="0.35">
      <c r="A167" s="1"/>
      <c r="B167" s="2"/>
      <c r="C167" s="3"/>
      <c r="D167" s="47">
        <f t="shared" si="4"/>
        <v>0</v>
      </c>
      <c r="E167" s="3"/>
      <c r="G167" s="157"/>
      <c r="H167" s="158"/>
      <c r="I167" s="159"/>
      <c r="J167" s="46">
        <f t="shared" si="5"/>
        <v>0</v>
      </c>
      <c r="K167" s="159"/>
    </row>
    <row r="168" spans="1:11" x14ac:dyDescent="0.35">
      <c r="A168" s="1"/>
      <c r="B168" s="2"/>
      <c r="C168" s="3"/>
      <c r="D168" s="47">
        <f t="shared" si="4"/>
        <v>0</v>
      </c>
      <c r="E168" s="3"/>
      <c r="G168" s="157"/>
      <c r="H168" s="158"/>
      <c r="I168" s="159"/>
      <c r="J168" s="46">
        <f t="shared" si="5"/>
        <v>0</v>
      </c>
      <c r="K168" s="159"/>
    </row>
    <row r="169" spans="1:11" x14ac:dyDescent="0.35">
      <c r="A169" s="1"/>
      <c r="B169" s="2"/>
      <c r="C169" s="3"/>
      <c r="D169" s="47">
        <f t="shared" si="4"/>
        <v>0</v>
      </c>
      <c r="E169" s="3"/>
      <c r="G169" s="157"/>
      <c r="H169" s="158"/>
      <c r="I169" s="159"/>
      <c r="J169" s="46">
        <f t="shared" si="5"/>
        <v>0</v>
      </c>
      <c r="K169" s="159"/>
    </row>
    <row r="170" spans="1:11" x14ac:dyDescent="0.35">
      <c r="A170" s="1"/>
      <c r="B170" s="2"/>
      <c r="C170" s="3"/>
      <c r="D170" s="47">
        <f t="shared" si="4"/>
        <v>0</v>
      </c>
      <c r="E170" s="3"/>
      <c r="G170" s="157"/>
      <c r="H170" s="158"/>
      <c r="I170" s="159"/>
      <c r="J170" s="46">
        <f t="shared" si="5"/>
        <v>0</v>
      </c>
      <c r="K170" s="159"/>
    </row>
    <row r="171" spans="1:11" x14ac:dyDescent="0.35">
      <c r="A171" s="1"/>
      <c r="B171" s="2"/>
      <c r="C171" s="3"/>
      <c r="D171" s="47">
        <f t="shared" si="4"/>
        <v>0</v>
      </c>
      <c r="E171" s="3"/>
      <c r="G171" s="157"/>
      <c r="H171" s="158"/>
      <c r="I171" s="159"/>
      <c r="J171" s="46">
        <f t="shared" si="5"/>
        <v>0</v>
      </c>
      <c r="K171" s="159"/>
    </row>
    <row r="172" spans="1:11" x14ac:dyDescent="0.35">
      <c r="A172" s="1"/>
      <c r="B172" s="2"/>
      <c r="C172" s="3"/>
      <c r="D172" s="47">
        <f t="shared" si="4"/>
        <v>0</v>
      </c>
      <c r="E172" s="3"/>
      <c r="G172" s="157"/>
      <c r="H172" s="158"/>
      <c r="I172" s="159"/>
      <c r="J172" s="46">
        <f t="shared" si="5"/>
        <v>0</v>
      </c>
      <c r="K172" s="159"/>
    </row>
    <row r="173" spans="1:11" x14ac:dyDescent="0.35">
      <c r="A173" s="1"/>
      <c r="B173" s="2"/>
      <c r="C173" s="3"/>
      <c r="D173" s="47">
        <f t="shared" si="4"/>
        <v>0</v>
      </c>
      <c r="E173" s="3"/>
      <c r="G173" s="157"/>
      <c r="H173" s="158"/>
      <c r="I173" s="159"/>
      <c r="J173" s="46">
        <f t="shared" si="5"/>
        <v>0</v>
      </c>
      <c r="K173" s="159"/>
    </row>
    <row r="174" spans="1:11" x14ac:dyDescent="0.35">
      <c r="A174" s="1"/>
      <c r="B174" s="2"/>
      <c r="C174" s="3"/>
      <c r="D174" s="47">
        <f t="shared" si="4"/>
        <v>0</v>
      </c>
      <c r="E174" s="3"/>
      <c r="G174" s="157"/>
      <c r="H174" s="158"/>
      <c r="I174" s="159"/>
      <c r="J174" s="46">
        <f t="shared" si="5"/>
        <v>0</v>
      </c>
      <c r="K174" s="159"/>
    </row>
    <row r="175" spans="1:11" x14ac:dyDescent="0.35">
      <c r="A175" s="1"/>
      <c r="B175" s="2"/>
      <c r="C175" s="3"/>
      <c r="D175" s="47">
        <f t="shared" si="4"/>
        <v>0</v>
      </c>
      <c r="E175" s="3"/>
      <c r="G175" s="157"/>
      <c r="H175" s="158"/>
      <c r="I175" s="159"/>
      <c r="J175" s="46">
        <f t="shared" si="5"/>
        <v>0</v>
      </c>
      <c r="K175" s="159"/>
    </row>
    <row r="176" spans="1:11" x14ac:dyDescent="0.35">
      <c r="A176" s="1"/>
      <c r="B176" s="2"/>
      <c r="C176" s="3"/>
      <c r="D176" s="47">
        <f t="shared" si="4"/>
        <v>0</v>
      </c>
      <c r="E176" s="3"/>
      <c r="G176" s="157"/>
      <c r="H176" s="158"/>
      <c r="I176" s="159"/>
      <c r="J176" s="46">
        <f t="shared" si="5"/>
        <v>0</v>
      </c>
      <c r="K176" s="159"/>
    </row>
    <row r="177" spans="1:11" x14ac:dyDescent="0.35">
      <c r="A177" s="1"/>
      <c r="B177" s="2"/>
      <c r="C177" s="3"/>
      <c r="D177" s="47">
        <f t="shared" si="4"/>
        <v>0</v>
      </c>
      <c r="E177" s="3"/>
      <c r="G177" s="157"/>
      <c r="H177" s="158"/>
      <c r="I177" s="159"/>
      <c r="J177" s="46">
        <f t="shared" si="5"/>
        <v>0</v>
      </c>
      <c r="K177" s="159"/>
    </row>
    <row r="178" spans="1:11" x14ac:dyDescent="0.35">
      <c r="A178" s="1"/>
      <c r="B178" s="2"/>
      <c r="C178" s="3"/>
      <c r="D178" s="47">
        <f t="shared" si="4"/>
        <v>0</v>
      </c>
      <c r="E178" s="3"/>
      <c r="G178" s="157"/>
      <c r="H178" s="158"/>
      <c r="I178" s="159"/>
      <c r="J178" s="46">
        <f t="shared" si="5"/>
        <v>0</v>
      </c>
      <c r="K178" s="159"/>
    </row>
    <row r="179" spans="1:11" x14ac:dyDescent="0.35">
      <c r="A179" s="1"/>
      <c r="B179" s="2"/>
      <c r="C179" s="3"/>
      <c r="D179" s="47">
        <f t="shared" si="4"/>
        <v>0</v>
      </c>
      <c r="E179" s="3"/>
      <c r="G179" s="157"/>
      <c r="H179" s="158"/>
      <c r="I179" s="159"/>
      <c r="J179" s="46">
        <f t="shared" si="5"/>
        <v>0</v>
      </c>
      <c r="K179" s="159"/>
    </row>
    <row r="180" spans="1:11" x14ac:dyDescent="0.35">
      <c r="A180" s="1"/>
      <c r="B180" s="2"/>
      <c r="C180" s="3"/>
      <c r="D180" s="47">
        <f t="shared" si="4"/>
        <v>0</v>
      </c>
      <c r="E180" s="3"/>
      <c r="G180" s="157"/>
      <c r="H180" s="158"/>
      <c r="I180" s="159"/>
      <c r="J180" s="46">
        <f t="shared" si="5"/>
        <v>0</v>
      </c>
      <c r="K180" s="159"/>
    </row>
    <row r="181" spans="1:11" x14ac:dyDescent="0.35">
      <c r="A181" s="1"/>
      <c r="B181" s="2"/>
      <c r="C181" s="3"/>
      <c r="D181" s="47">
        <f t="shared" si="4"/>
        <v>0</v>
      </c>
      <c r="E181" s="3"/>
      <c r="G181" s="157"/>
      <c r="H181" s="158"/>
      <c r="I181" s="159"/>
      <c r="J181" s="46">
        <f t="shared" si="5"/>
        <v>0</v>
      </c>
      <c r="K181" s="159"/>
    </row>
    <row r="182" spans="1:11" x14ac:dyDescent="0.35">
      <c r="A182" s="1"/>
      <c r="B182" s="2"/>
      <c r="C182" s="3"/>
      <c r="D182" s="47">
        <f t="shared" si="4"/>
        <v>0</v>
      </c>
      <c r="E182" s="3"/>
      <c r="G182" s="157"/>
      <c r="H182" s="158"/>
      <c r="I182" s="159"/>
      <c r="J182" s="46">
        <f t="shared" si="5"/>
        <v>0</v>
      </c>
      <c r="K182" s="159"/>
    </row>
    <row r="183" spans="1:11" x14ac:dyDescent="0.35">
      <c r="A183" s="1"/>
      <c r="B183" s="2"/>
      <c r="C183" s="3"/>
      <c r="D183" s="47">
        <f t="shared" si="4"/>
        <v>0</v>
      </c>
      <c r="E183" s="3"/>
      <c r="G183" s="157"/>
      <c r="H183" s="158"/>
      <c r="I183" s="159"/>
      <c r="J183" s="46">
        <f t="shared" si="5"/>
        <v>0</v>
      </c>
      <c r="K183" s="159"/>
    </row>
    <row r="184" spans="1:11" x14ac:dyDescent="0.35">
      <c r="A184" s="1"/>
      <c r="B184" s="2"/>
      <c r="C184" s="3"/>
      <c r="D184" s="47">
        <f t="shared" si="4"/>
        <v>0</v>
      </c>
      <c r="E184" s="3"/>
      <c r="G184" s="157"/>
      <c r="H184" s="158"/>
      <c r="I184" s="159"/>
      <c r="J184" s="46">
        <f t="shared" si="5"/>
        <v>0</v>
      </c>
      <c r="K184" s="159"/>
    </row>
    <row r="185" spans="1:11" x14ac:dyDescent="0.35">
      <c r="A185" s="1"/>
      <c r="B185" s="2"/>
      <c r="C185" s="3"/>
      <c r="D185" s="47">
        <f t="shared" si="4"/>
        <v>0</v>
      </c>
      <c r="E185" s="3"/>
      <c r="G185" s="157"/>
      <c r="H185" s="158"/>
      <c r="I185" s="159"/>
      <c r="J185" s="46">
        <f t="shared" si="5"/>
        <v>0</v>
      </c>
      <c r="K185" s="159"/>
    </row>
    <row r="186" spans="1:11" x14ac:dyDescent="0.35">
      <c r="A186" s="1"/>
      <c r="B186" s="2"/>
      <c r="C186" s="3"/>
      <c r="D186" s="47">
        <f t="shared" si="4"/>
        <v>0</v>
      </c>
      <c r="E186" s="3"/>
      <c r="G186" s="157"/>
      <c r="H186" s="158"/>
      <c r="I186" s="159"/>
      <c r="J186" s="46">
        <f t="shared" si="5"/>
        <v>0</v>
      </c>
      <c r="K186" s="159"/>
    </row>
    <row r="187" spans="1:11" x14ac:dyDescent="0.35">
      <c r="A187" s="1"/>
      <c r="B187" s="2"/>
      <c r="C187" s="3"/>
      <c r="D187" s="47">
        <f t="shared" si="4"/>
        <v>0</v>
      </c>
      <c r="E187" s="3"/>
      <c r="G187" s="157"/>
      <c r="H187" s="158"/>
      <c r="I187" s="159"/>
      <c r="J187" s="46">
        <f t="shared" si="5"/>
        <v>0</v>
      </c>
      <c r="K187" s="159"/>
    </row>
    <row r="188" spans="1:11" x14ac:dyDescent="0.35">
      <c r="A188" s="1"/>
      <c r="B188" s="2"/>
      <c r="C188" s="3"/>
      <c r="D188" s="47">
        <f t="shared" si="4"/>
        <v>0</v>
      </c>
      <c r="E188" s="3"/>
      <c r="G188" s="157"/>
      <c r="H188" s="158"/>
      <c r="I188" s="159"/>
      <c r="J188" s="46">
        <f t="shared" si="5"/>
        <v>0</v>
      </c>
      <c r="K188" s="159"/>
    </row>
    <row r="189" spans="1:11" x14ac:dyDescent="0.35">
      <c r="A189" s="1"/>
      <c r="B189" s="2"/>
      <c r="C189" s="3"/>
      <c r="D189" s="47">
        <f t="shared" si="4"/>
        <v>0</v>
      </c>
      <c r="E189" s="3"/>
      <c r="G189" s="157"/>
      <c r="H189" s="158"/>
      <c r="I189" s="159"/>
      <c r="J189" s="46">
        <f t="shared" si="5"/>
        <v>0</v>
      </c>
      <c r="K189" s="159"/>
    </row>
    <row r="190" spans="1:11" x14ac:dyDescent="0.35">
      <c r="A190" s="1"/>
      <c r="B190" s="2"/>
      <c r="C190" s="3"/>
      <c r="D190" s="47">
        <f t="shared" si="4"/>
        <v>0</v>
      </c>
      <c r="E190" s="3"/>
      <c r="G190" s="157"/>
      <c r="H190" s="158"/>
      <c r="I190" s="159"/>
      <c r="J190" s="46">
        <f t="shared" si="5"/>
        <v>0</v>
      </c>
      <c r="K190" s="159"/>
    </row>
    <row r="191" spans="1:11" ht="15" thickBot="1" x14ac:dyDescent="0.4">
      <c r="A191" s="1"/>
      <c r="B191" s="2"/>
      <c r="C191" s="3"/>
      <c r="D191" s="47">
        <f t="shared" si="4"/>
        <v>0</v>
      </c>
      <c r="E191" s="3"/>
      <c r="G191" s="157"/>
      <c r="H191" s="158"/>
      <c r="I191" s="159"/>
      <c r="J191" s="46">
        <f t="shared" si="5"/>
        <v>0</v>
      </c>
      <c r="K191" s="159"/>
    </row>
    <row r="192" spans="1:11" ht="15" thickBot="1" x14ac:dyDescent="0.4">
      <c r="A192" s="352"/>
      <c r="B192" s="352" t="s">
        <v>62</v>
      </c>
      <c r="C192" s="40">
        <f>SUM(C137:C191)</f>
        <v>0</v>
      </c>
      <c r="D192" s="41">
        <f>SUM(D137:D191)</f>
        <v>0</v>
      </c>
      <c r="E192" s="353"/>
      <c r="G192" s="370"/>
      <c r="H192" s="370" t="s">
        <v>62</v>
      </c>
      <c r="I192" s="44">
        <f>SUM(I137:I191)</f>
        <v>0</v>
      </c>
      <c r="J192" s="45">
        <f>SUM(J137:J191)</f>
        <v>0</v>
      </c>
      <c r="K192" s="371"/>
    </row>
    <row r="193" spans="1:11" ht="15" thickBot="1" x14ac:dyDescent="0.4">
      <c r="C193" s="354"/>
      <c r="D193" s="354"/>
      <c r="E193" s="354"/>
      <c r="G193" s="372"/>
      <c r="H193" s="372"/>
      <c r="I193" s="373"/>
      <c r="J193" s="373"/>
      <c r="K193" s="373"/>
    </row>
    <row r="194" spans="1:11" ht="29.5" thickBot="1" x14ac:dyDescent="0.4">
      <c r="A194" s="374" t="s">
        <v>63</v>
      </c>
      <c r="B194" s="162"/>
      <c r="C194" s="375" t="s">
        <v>61</v>
      </c>
      <c r="D194" s="43" t="e">
        <f>D192/B194</f>
        <v>#DIV/0!</v>
      </c>
      <c r="G194" s="374" t="s">
        <v>63</v>
      </c>
      <c r="H194" s="162"/>
      <c r="I194" s="375" t="s">
        <v>61</v>
      </c>
      <c r="J194" s="43" t="e">
        <f>J192/H194</f>
        <v>#DIV/0!</v>
      </c>
      <c r="K194" s="372"/>
    </row>
    <row r="197" spans="1:11" x14ac:dyDescent="0.35">
      <c r="A197" s="535" t="s">
        <v>28</v>
      </c>
      <c r="B197" s="536"/>
      <c r="C197" s="536"/>
      <c r="D197" s="536"/>
      <c r="E197" s="537"/>
    </row>
    <row r="198" spans="1:11" ht="102.75" customHeight="1" x14ac:dyDescent="0.35">
      <c r="A198" s="365" t="s">
        <v>47</v>
      </c>
      <c r="B198" s="551"/>
      <c r="C198" s="552"/>
      <c r="D198" s="552"/>
      <c r="E198" s="553"/>
    </row>
    <row r="199" spans="1:11" x14ac:dyDescent="0.35">
      <c r="A199" s="346"/>
      <c r="B199" s="369"/>
      <c r="C199" s="369"/>
      <c r="D199" s="369"/>
      <c r="E199" s="369"/>
    </row>
    <row r="200" spans="1:11" ht="43.9" customHeight="1" x14ac:dyDescent="0.35">
      <c r="A200" s="365" t="s">
        <v>54</v>
      </c>
      <c r="B200" s="365" t="s">
        <v>55</v>
      </c>
      <c r="C200" s="365" t="s">
        <v>56</v>
      </c>
      <c r="D200" s="56" t="s">
        <v>57</v>
      </c>
      <c r="E200" s="56" t="s">
        <v>58</v>
      </c>
    </row>
    <row r="201" spans="1:11" x14ac:dyDescent="0.35">
      <c r="A201" s="1"/>
      <c r="B201" s="2"/>
      <c r="C201" s="3"/>
      <c r="D201" s="47">
        <f>C201*100</f>
        <v>0</v>
      </c>
      <c r="E201" s="4"/>
    </row>
    <row r="202" spans="1:11" x14ac:dyDescent="0.35">
      <c r="A202" s="1"/>
      <c r="B202" s="2"/>
      <c r="C202" s="3"/>
      <c r="D202" s="47">
        <f t="shared" ref="D202:D255" si="6">C202*100</f>
        <v>0</v>
      </c>
      <c r="E202" s="4"/>
    </row>
    <row r="203" spans="1:11" x14ac:dyDescent="0.35">
      <c r="A203" s="1"/>
      <c r="B203" s="2"/>
      <c r="C203" s="3"/>
      <c r="D203" s="47">
        <f t="shared" si="6"/>
        <v>0</v>
      </c>
      <c r="E203" s="3"/>
    </row>
    <row r="204" spans="1:11" x14ac:dyDescent="0.35">
      <c r="A204" s="1"/>
      <c r="B204" s="2"/>
      <c r="C204" s="3"/>
      <c r="D204" s="47">
        <f t="shared" si="6"/>
        <v>0</v>
      </c>
      <c r="E204" s="3"/>
    </row>
    <row r="205" spans="1:11" x14ac:dyDescent="0.35">
      <c r="A205" s="1"/>
      <c r="B205" s="2"/>
      <c r="C205" s="3"/>
      <c r="D205" s="47">
        <f t="shared" si="6"/>
        <v>0</v>
      </c>
      <c r="E205" s="3"/>
    </row>
    <row r="206" spans="1:11" x14ac:dyDescent="0.35">
      <c r="A206" s="1"/>
      <c r="B206" s="2"/>
      <c r="C206" s="3"/>
      <c r="D206" s="47">
        <f t="shared" si="6"/>
        <v>0</v>
      </c>
      <c r="E206" s="3"/>
    </row>
    <row r="207" spans="1:11" x14ac:dyDescent="0.35">
      <c r="A207" s="1"/>
      <c r="B207" s="2"/>
      <c r="C207" s="3"/>
      <c r="D207" s="47">
        <f t="shared" si="6"/>
        <v>0</v>
      </c>
      <c r="E207" s="3"/>
    </row>
    <row r="208" spans="1:11" x14ac:dyDescent="0.35">
      <c r="A208" s="1"/>
      <c r="B208" s="2"/>
      <c r="C208" s="3"/>
      <c r="D208" s="47">
        <f t="shared" si="6"/>
        <v>0</v>
      </c>
      <c r="E208" s="3"/>
    </row>
    <row r="209" spans="1:5" x14ac:dyDescent="0.35">
      <c r="A209" s="1"/>
      <c r="B209" s="2"/>
      <c r="C209" s="3"/>
      <c r="D209" s="47">
        <f t="shared" si="6"/>
        <v>0</v>
      </c>
      <c r="E209" s="3"/>
    </row>
    <row r="210" spans="1:5" x14ac:dyDescent="0.35">
      <c r="A210" s="1"/>
      <c r="B210" s="2"/>
      <c r="C210" s="3"/>
      <c r="D210" s="47">
        <f t="shared" si="6"/>
        <v>0</v>
      </c>
      <c r="E210" s="3"/>
    </row>
    <row r="211" spans="1:5" x14ac:dyDescent="0.35">
      <c r="A211" s="1"/>
      <c r="B211" s="2"/>
      <c r="C211" s="3"/>
      <c r="D211" s="47">
        <f t="shared" si="6"/>
        <v>0</v>
      </c>
      <c r="E211" s="3"/>
    </row>
    <row r="212" spans="1:5" x14ac:dyDescent="0.35">
      <c r="A212" s="1"/>
      <c r="B212" s="2"/>
      <c r="C212" s="3"/>
      <c r="D212" s="47">
        <f t="shared" si="6"/>
        <v>0</v>
      </c>
      <c r="E212" s="3"/>
    </row>
    <row r="213" spans="1:5" x14ac:dyDescent="0.35">
      <c r="A213" s="1"/>
      <c r="B213" s="2"/>
      <c r="C213" s="3"/>
      <c r="D213" s="47">
        <f t="shared" si="6"/>
        <v>0</v>
      </c>
      <c r="E213" s="3"/>
    </row>
    <row r="214" spans="1:5" x14ac:dyDescent="0.35">
      <c r="A214" s="1"/>
      <c r="B214" s="2"/>
      <c r="C214" s="3"/>
      <c r="D214" s="47">
        <f t="shared" si="6"/>
        <v>0</v>
      </c>
      <c r="E214" s="3"/>
    </row>
    <row r="215" spans="1:5" x14ac:dyDescent="0.35">
      <c r="A215" s="1"/>
      <c r="B215" s="2"/>
      <c r="C215" s="3"/>
      <c r="D215" s="47">
        <f t="shared" si="6"/>
        <v>0</v>
      </c>
      <c r="E215" s="3"/>
    </row>
    <row r="216" spans="1:5" x14ac:dyDescent="0.35">
      <c r="A216" s="1"/>
      <c r="B216" s="2"/>
      <c r="C216" s="3"/>
      <c r="D216" s="47">
        <f t="shared" si="6"/>
        <v>0</v>
      </c>
      <c r="E216" s="3"/>
    </row>
    <row r="217" spans="1:5" x14ac:dyDescent="0.35">
      <c r="A217" s="1"/>
      <c r="B217" s="2"/>
      <c r="C217" s="3"/>
      <c r="D217" s="47">
        <f t="shared" si="6"/>
        <v>0</v>
      </c>
      <c r="E217" s="3"/>
    </row>
    <row r="218" spans="1:5" x14ac:dyDescent="0.35">
      <c r="A218" s="1"/>
      <c r="B218" s="2"/>
      <c r="C218" s="3"/>
      <c r="D218" s="47">
        <f t="shared" si="6"/>
        <v>0</v>
      </c>
      <c r="E218" s="3"/>
    </row>
    <row r="219" spans="1:5" x14ac:dyDescent="0.35">
      <c r="A219" s="1"/>
      <c r="B219" s="2"/>
      <c r="C219" s="3"/>
      <c r="D219" s="47">
        <f t="shared" si="6"/>
        <v>0</v>
      </c>
      <c r="E219" s="3"/>
    </row>
    <row r="220" spans="1:5" x14ac:dyDescent="0.35">
      <c r="A220" s="1"/>
      <c r="B220" s="2"/>
      <c r="C220" s="3"/>
      <c r="D220" s="47">
        <f t="shared" si="6"/>
        <v>0</v>
      </c>
      <c r="E220" s="3"/>
    </row>
    <row r="221" spans="1:5" x14ac:dyDescent="0.35">
      <c r="A221" s="1"/>
      <c r="B221" s="2"/>
      <c r="C221" s="3"/>
      <c r="D221" s="47">
        <f t="shared" si="6"/>
        <v>0</v>
      </c>
      <c r="E221" s="3"/>
    </row>
    <row r="222" spans="1:5" x14ac:dyDescent="0.35">
      <c r="A222" s="1"/>
      <c r="B222" s="2"/>
      <c r="C222" s="3"/>
      <c r="D222" s="47">
        <f t="shared" si="6"/>
        <v>0</v>
      </c>
      <c r="E222" s="3"/>
    </row>
    <row r="223" spans="1:5" x14ac:dyDescent="0.35">
      <c r="A223" s="1"/>
      <c r="B223" s="2"/>
      <c r="C223" s="3"/>
      <c r="D223" s="47">
        <f t="shared" si="6"/>
        <v>0</v>
      </c>
      <c r="E223" s="3"/>
    </row>
    <row r="224" spans="1:5" x14ac:dyDescent="0.35">
      <c r="A224" s="1"/>
      <c r="B224" s="2"/>
      <c r="C224" s="3"/>
      <c r="D224" s="47">
        <f t="shared" si="6"/>
        <v>0</v>
      </c>
      <c r="E224" s="3"/>
    </row>
    <row r="225" spans="1:5" x14ac:dyDescent="0.35">
      <c r="A225" s="1"/>
      <c r="B225" s="2"/>
      <c r="C225" s="3"/>
      <c r="D225" s="47">
        <f t="shared" si="6"/>
        <v>0</v>
      </c>
      <c r="E225" s="3"/>
    </row>
    <row r="226" spans="1:5" x14ac:dyDescent="0.35">
      <c r="A226" s="1"/>
      <c r="B226" s="2"/>
      <c r="C226" s="3"/>
      <c r="D226" s="47">
        <f t="shared" si="6"/>
        <v>0</v>
      </c>
      <c r="E226" s="3"/>
    </row>
    <row r="227" spans="1:5" x14ac:dyDescent="0.35">
      <c r="A227" s="1"/>
      <c r="B227" s="2"/>
      <c r="C227" s="3"/>
      <c r="D227" s="47">
        <f t="shared" si="6"/>
        <v>0</v>
      </c>
      <c r="E227" s="3"/>
    </row>
    <row r="228" spans="1:5" x14ac:dyDescent="0.35">
      <c r="A228" s="1"/>
      <c r="B228" s="2"/>
      <c r="C228" s="3"/>
      <c r="D228" s="47">
        <f t="shared" si="6"/>
        <v>0</v>
      </c>
      <c r="E228" s="3"/>
    </row>
    <row r="229" spans="1:5" x14ac:dyDescent="0.35">
      <c r="A229" s="1"/>
      <c r="B229" s="2"/>
      <c r="C229" s="3"/>
      <c r="D229" s="47">
        <f t="shared" si="6"/>
        <v>0</v>
      </c>
      <c r="E229" s="3"/>
    </row>
    <row r="230" spans="1:5" x14ac:dyDescent="0.35">
      <c r="A230" s="1"/>
      <c r="B230" s="2"/>
      <c r="C230" s="3"/>
      <c r="D230" s="47">
        <f t="shared" si="6"/>
        <v>0</v>
      </c>
      <c r="E230" s="3"/>
    </row>
    <row r="231" spans="1:5" x14ac:dyDescent="0.35">
      <c r="A231" s="1"/>
      <c r="B231" s="2"/>
      <c r="C231" s="3"/>
      <c r="D231" s="47">
        <f t="shared" si="6"/>
        <v>0</v>
      </c>
      <c r="E231" s="3"/>
    </row>
    <row r="232" spans="1:5" x14ac:dyDescent="0.35">
      <c r="A232" s="1"/>
      <c r="B232" s="2"/>
      <c r="C232" s="3"/>
      <c r="D232" s="47">
        <f t="shared" si="6"/>
        <v>0</v>
      </c>
      <c r="E232" s="3"/>
    </row>
    <row r="233" spans="1:5" x14ac:dyDescent="0.35">
      <c r="A233" s="1"/>
      <c r="B233" s="2"/>
      <c r="C233" s="3"/>
      <c r="D233" s="47">
        <f t="shared" si="6"/>
        <v>0</v>
      </c>
      <c r="E233" s="3"/>
    </row>
    <row r="234" spans="1:5" x14ac:dyDescent="0.35">
      <c r="A234" s="1"/>
      <c r="B234" s="2"/>
      <c r="C234" s="3"/>
      <c r="D234" s="47">
        <f t="shared" si="6"/>
        <v>0</v>
      </c>
      <c r="E234" s="3"/>
    </row>
    <row r="235" spans="1:5" x14ac:dyDescent="0.35">
      <c r="A235" s="1"/>
      <c r="B235" s="2"/>
      <c r="C235" s="3"/>
      <c r="D235" s="47">
        <f t="shared" si="6"/>
        <v>0</v>
      </c>
      <c r="E235" s="3"/>
    </row>
    <row r="236" spans="1:5" x14ac:dyDescent="0.35">
      <c r="A236" s="1"/>
      <c r="B236" s="2"/>
      <c r="C236" s="3"/>
      <c r="D236" s="47">
        <f t="shared" si="6"/>
        <v>0</v>
      </c>
      <c r="E236" s="3"/>
    </row>
    <row r="237" spans="1:5" x14ac:dyDescent="0.35">
      <c r="A237" s="1"/>
      <c r="B237" s="2"/>
      <c r="C237" s="3"/>
      <c r="D237" s="47">
        <f t="shared" si="6"/>
        <v>0</v>
      </c>
      <c r="E237" s="3"/>
    </row>
    <row r="238" spans="1:5" x14ac:dyDescent="0.35">
      <c r="A238" s="1"/>
      <c r="B238" s="2"/>
      <c r="C238" s="3"/>
      <c r="D238" s="47">
        <f t="shared" si="6"/>
        <v>0</v>
      </c>
      <c r="E238" s="3"/>
    </row>
    <row r="239" spans="1:5" x14ac:dyDescent="0.35">
      <c r="A239" s="1"/>
      <c r="B239" s="2"/>
      <c r="C239" s="3"/>
      <c r="D239" s="47">
        <f t="shared" si="6"/>
        <v>0</v>
      </c>
      <c r="E239" s="3"/>
    </row>
    <row r="240" spans="1:5" x14ac:dyDescent="0.35">
      <c r="A240" s="1"/>
      <c r="B240" s="2"/>
      <c r="C240" s="3"/>
      <c r="D240" s="47">
        <f t="shared" si="6"/>
        <v>0</v>
      </c>
      <c r="E240" s="3"/>
    </row>
    <row r="241" spans="1:5" x14ac:dyDescent="0.35">
      <c r="A241" s="1"/>
      <c r="B241" s="2"/>
      <c r="C241" s="3"/>
      <c r="D241" s="47">
        <f t="shared" si="6"/>
        <v>0</v>
      </c>
      <c r="E241" s="3"/>
    </row>
    <row r="242" spans="1:5" x14ac:dyDescent="0.35">
      <c r="A242" s="1"/>
      <c r="B242" s="2"/>
      <c r="C242" s="3"/>
      <c r="D242" s="47">
        <f t="shared" si="6"/>
        <v>0</v>
      </c>
      <c r="E242" s="3"/>
    </row>
    <row r="243" spans="1:5" x14ac:dyDescent="0.35">
      <c r="A243" s="1"/>
      <c r="B243" s="2"/>
      <c r="C243" s="3"/>
      <c r="D243" s="47">
        <f t="shared" si="6"/>
        <v>0</v>
      </c>
      <c r="E243" s="3"/>
    </row>
    <row r="244" spans="1:5" x14ac:dyDescent="0.35">
      <c r="A244" s="1"/>
      <c r="B244" s="2"/>
      <c r="C244" s="3"/>
      <c r="D244" s="47">
        <f t="shared" si="6"/>
        <v>0</v>
      </c>
      <c r="E244" s="3"/>
    </row>
    <row r="245" spans="1:5" x14ac:dyDescent="0.35">
      <c r="A245" s="1"/>
      <c r="B245" s="2"/>
      <c r="C245" s="3"/>
      <c r="D245" s="47">
        <f t="shared" si="6"/>
        <v>0</v>
      </c>
      <c r="E245" s="3"/>
    </row>
    <row r="246" spans="1:5" x14ac:dyDescent="0.35">
      <c r="A246" s="1"/>
      <c r="B246" s="2"/>
      <c r="C246" s="3"/>
      <c r="D246" s="47">
        <f t="shared" si="6"/>
        <v>0</v>
      </c>
      <c r="E246" s="3"/>
    </row>
    <row r="247" spans="1:5" x14ac:dyDescent="0.35">
      <c r="A247" s="1"/>
      <c r="B247" s="2"/>
      <c r="C247" s="3"/>
      <c r="D247" s="47">
        <f t="shared" si="6"/>
        <v>0</v>
      </c>
      <c r="E247" s="3"/>
    </row>
    <row r="248" spans="1:5" x14ac:dyDescent="0.35">
      <c r="A248" s="1"/>
      <c r="B248" s="2"/>
      <c r="C248" s="3"/>
      <c r="D248" s="47">
        <f t="shared" si="6"/>
        <v>0</v>
      </c>
      <c r="E248" s="3"/>
    </row>
    <row r="249" spans="1:5" x14ac:dyDescent="0.35">
      <c r="A249" s="1"/>
      <c r="B249" s="2"/>
      <c r="C249" s="3"/>
      <c r="D249" s="47">
        <f t="shared" si="6"/>
        <v>0</v>
      </c>
      <c r="E249" s="3"/>
    </row>
    <row r="250" spans="1:5" x14ac:dyDescent="0.35">
      <c r="A250" s="1"/>
      <c r="B250" s="2"/>
      <c r="C250" s="3"/>
      <c r="D250" s="47">
        <f t="shared" si="6"/>
        <v>0</v>
      </c>
      <c r="E250" s="3"/>
    </row>
    <row r="251" spans="1:5" x14ac:dyDescent="0.35">
      <c r="A251" s="1"/>
      <c r="B251" s="2"/>
      <c r="C251" s="3"/>
      <c r="D251" s="47">
        <f t="shared" si="6"/>
        <v>0</v>
      </c>
      <c r="E251" s="3"/>
    </row>
    <row r="252" spans="1:5" x14ac:dyDescent="0.35">
      <c r="A252" s="1"/>
      <c r="B252" s="2"/>
      <c r="C252" s="3"/>
      <c r="D252" s="47">
        <f t="shared" si="6"/>
        <v>0</v>
      </c>
      <c r="E252" s="3"/>
    </row>
    <row r="253" spans="1:5" x14ac:dyDescent="0.35">
      <c r="A253" s="1"/>
      <c r="B253" s="2"/>
      <c r="C253" s="3"/>
      <c r="D253" s="47">
        <f t="shared" si="6"/>
        <v>0</v>
      </c>
      <c r="E253" s="3"/>
    </row>
    <row r="254" spans="1:5" x14ac:dyDescent="0.35">
      <c r="A254" s="1"/>
      <c r="B254" s="2"/>
      <c r="C254" s="3"/>
      <c r="D254" s="47">
        <f t="shared" si="6"/>
        <v>0</v>
      </c>
      <c r="E254" s="3"/>
    </row>
    <row r="255" spans="1:5" ht="15" thickBot="1" x14ac:dyDescent="0.4">
      <c r="A255" s="1"/>
      <c r="B255" s="2"/>
      <c r="C255" s="3"/>
      <c r="D255" s="47">
        <f t="shared" si="6"/>
        <v>0</v>
      </c>
      <c r="E255" s="3"/>
    </row>
    <row r="256" spans="1:5" ht="15" thickBot="1" x14ac:dyDescent="0.4">
      <c r="A256" s="352"/>
      <c r="B256" s="352" t="s">
        <v>62</v>
      </c>
      <c r="C256" s="40">
        <f>SUM(C201:C255)</f>
        <v>0</v>
      </c>
      <c r="D256" s="41">
        <f>SUM(D201:D255)</f>
        <v>0</v>
      </c>
      <c r="E256" s="353"/>
    </row>
    <row r="257" spans="1:5" ht="15" thickBot="1" x14ac:dyDescent="0.4">
      <c r="C257" s="354"/>
      <c r="D257" s="354"/>
      <c r="E257" s="354"/>
    </row>
    <row r="258" spans="1:5" ht="29.5" thickBot="1" x14ac:dyDescent="0.4">
      <c r="A258" s="374" t="s">
        <v>63</v>
      </c>
      <c r="B258" s="162"/>
      <c r="C258" s="375" t="s">
        <v>61</v>
      </c>
      <c r="D258" s="43" t="e">
        <f>D256/B258</f>
        <v>#DIV/0!</v>
      </c>
    </row>
  </sheetData>
  <sheetProtection algorithmName="SHA-512" hashValue="AbvT+H58GhiUO1FzdZIpwowLHPS7PWKQnA+vXs26izoNxc0XpZq4J8vC0pi7SWsY4IgBwAhrCtfwApF4E0aIkg==" saltValue="Si9Iuu4ojsUjvYcp/d02Wg==" spinCount="100000" sheet="1" objects="1" scenarios="1" insertColumns="0" insertRows="0" selectLockedCells="1"/>
  <mergeCells count="17">
    <mergeCell ref="A197:E197"/>
    <mergeCell ref="B198:E198"/>
    <mergeCell ref="B70:E70"/>
    <mergeCell ref="H70:K70"/>
    <mergeCell ref="A133:E133"/>
    <mergeCell ref="G133:K133"/>
    <mergeCell ref="B134:E134"/>
    <mergeCell ref="H134:K134"/>
    <mergeCell ref="A69:E69"/>
    <mergeCell ref="G69:K69"/>
    <mergeCell ref="A1:B1"/>
    <mergeCell ref="C1:E1"/>
    <mergeCell ref="G1:L1"/>
    <mergeCell ref="G3:L3"/>
    <mergeCell ref="A4:C4"/>
    <mergeCell ref="G2:L2"/>
    <mergeCell ref="A67:K67"/>
  </mergeCells>
  <conditionalFormatting sqref="L9">
    <cfRule type="cellIs" dxfId="59" priority="4" operator="lessThan">
      <formula>$J$13</formula>
    </cfRule>
    <cfRule type="cellIs" dxfId="58" priority="5" operator="between">
      <formula>$J$13</formula>
      <formula>$I$13</formula>
    </cfRule>
    <cfRule type="cellIs" dxfId="57" priority="6" operator="greaterThanOrEqual">
      <formula>$I$13</formula>
    </cfRule>
  </conditionalFormatting>
  <conditionalFormatting sqref="L11">
    <cfRule type="cellIs" dxfId="56" priority="1" operator="lessThan">
      <formula>$J$13</formula>
    </cfRule>
    <cfRule type="cellIs" dxfId="55" priority="2" operator="between">
      <formula>$J$13</formula>
      <formula>$I$13</formula>
    </cfRule>
    <cfRule type="cellIs" dxfId="54" priority="3" operator="greaterThanOrEqual">
      <formula>$I$13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6E6A2"/>
  </sheetPr>
  <dimension ref="A1:AO258"/>
  <sheetViews>
    <sheetView topLeftCell="B1" workbookViewId="0">
      <selection activeCell="G3" sqref="G3:L4"/>
    </sheetView>
  </sheetViews>
  <sheetFormatPr baseColWidth="10" defaultColWidth="11.453125" defaultRowHeight="14.5" x14ac:dyDescent="0.35"/>
  <cols>
    <col min="1" max="1" width="20.7265625" style="39" customWidth="1"/>
    <col min="2" max="2" width="19.453125" style="39" customWidth="1"/>
    <col min="3" max="3" width="19.1796875" style="39" customWidth="1"/>
    <col min="4" max="4" width="15.54296875" style="39" customWidth="1"/>
    <col min="5" max="5" width="24.1796875" style="39" customWidth="1"/>
    <col min="6" max="6" width="10.1796875" style="39" customWidth="1"/>
    <col min="7" max="7" width="20.26953125" style="39" customWidth="1"/>
    <col min="8" max="8" width="28.7265625" style="39" bestFit="1" customWidth="1"/>
    <col min="9" max="12" width="28.1796875" style="39" bestFit="1" customWidth="1"/>
    <col min="13" max="13" width="19.54296875" style="39" bestFit="1" customWidth="1"/>
    <col min="14" max="14" width="19.26953125" style="39" customWidth="1"/>
    <col min="15" max="16" width="17.7265625" style="39" customWidth="1"/>
    <col min="17" max="17" width="16.26953125" style="39" customWidth="1"/>
    <col min="18" max="18" width="3" style="39" customWidth="1"/>
    <col min="19" max="19" width="23.453125" style="39" customWidth="1"/>
    <col min="20" max="20" width="17.1796875" style="39" customWidth="1"/>
    <col min="21" max="21" width="21.7265625" style="39" customWidth="1"/>
    <col min="22" max="22" width="19.81640625" style="39" customWidth="1"/>
    <col min="23" max="23" width="17.7265625" style="39" customWidth="1"/>
    <col min="24" max="24" width="25" style="39" customWidth="1"/>
    <col min="25" max="25" width="17.26953125" style="39" customWidth="1"/>
    <col min="26" max="26" width="18.7265625" style="39" customWidth="1"/>
    <col min="27" max="27" width="22.7265625" style="39" customWidth="1"/>
    <col min="28" max="28" width="21.453125" style="39" customWidth="1"/>
    <col min="29" max="29" width="19.7265625" style="39" customWidth="1"/>
    <col min="30" max="30" width="17.81640625" style="39" customWidth="1"/>
    <col min="31" max="31" width="18.7265625" style="39" customWidth="1"/>
    <col min="32" max="32" width="19.453125" style="39" customWidth="1"/>
    <col min="33" max="33" width="21.7265625" style="39" customWidth="1"/>
    <col min="34" max="34" width="20.453125" style="39" customWidth="1"/>
    <col min="35" max="35" width="23.453125" style="39" customWidth="1"/>
    <col min="36" max="36" width="21.7265625" style="39" customWidth="1"/>
    <col min="37" max="37" width="19.7265625" style="39" customWidth="1"/>
    <col min="38" max="38" width="21.26953125" style="39" customWidth="1"/>
    <col min="39" max="39" width="19.7265625" style="39" customWidth="1"/>
    <col min="40" max="41" width="20.81640625" style="39" customWidth="1"/>
    <col min="42" max="16384" width="11.453125" style="39"/>
  </cols>
  <sheetData>
    <row r="1" spans="1:34" ht="37.15" customHeight="1" x14ac:dyDescent="0.35">
      <c r="A1" s="565" t="s">
        <v>187</v>
      </c>
      <c r="B1" s="565"/>
      <c r="C1" s="540" t="s">
        <v>52</v>
      </c>
      <c r="D1" s="540"/>
      <c r="E1" s="540"/>
      <c r="F1" s="310"/>
      <c r="G1" s="541" t="s">
        <v>45</v>
      </c>
      <c r="H1" s="542"/>
      <c r="I1" s="542"/>
      <c r="J1" s="542"/>
      <c r="K1" s="542"/>
      <c r="L1" s="543"/>
    </row>
    <row r="2" spans="1:34" ht="30" customHeight="1" x14ac:dyDescent="0.35">
      <c r="A2" s="560" t="s">
        <v>199</v>
      </c>
      <c r="B2" s="561"/>
      <c r="C2" s="561"/>
      <c r="D2" s="561"/>
      <c r="E2" s="562"/>
      <c r="F2" s="59"/>
      <c r="G2" s="546" t="s">
        <v>163</v>
      </c>
      <c r="H2" s="547"/>
      <c r="I2" s="547"/>
      <c r="J2" s="547"/>
      <c r="K2" s="547"/>
      <c r="L2" s="547"/>
    </row>
    <row r="3" spans="1:34" ht="42" customHeight="1" x14ac:dyDescent="0.35">
      <c r="F3" s="59"/>
      <c r="G3" s="568"/>
      <c r="H3" s="569"/>
      <c r="I3" s="569"/>
      <c r="J3" s="569"/>
      <c r="K3" s="569"/>
      <c r="L3" s="570"/>
    </row>
    <row r="4" spans="1:34" ht="15.5" x14ac:dyDescent="0.35">
      <c r="A4" s="545" t="s">
        <v>23</v>
      </c>
      <c r="B4" s="545"/>
      <c r="C4" s="545"/>
      <c r="D4" s="339" t="s">
        <v>53</v>
      </c>
      <c r="E4" s="35"/>
      <c r="F4" s="35"/>
      <c r="G4" s="571"/>
      <c r="H4" s="572"/>
      <c r="I4" s="572"/>
      <c r="J4" s="572"/>
      <c r="K4" s="572"/>
      <c r="L4" s="573"/>
    </row>
    <row r="5" spans="1:34" x14ac:dyDescent="0.35">
      <c r="A5" s="33"/>
      <c r="B5" s="33"/>
      <c r="C5" s="33"/>
      <c r="D5" s="33"/>
      <c r="F5" s="59"/>
      <c r="G5" s="59"/>
      <c r="H5" s="59"/>
      <c r="J5" s="34"/>
      <c r="K5" s="34"/>
      <c r="L5" s="34"/>
      <c r="M5" s="34"/>
      <c r="N5" s="34"/>
      <c r="O5" s="34"/>
      <c r="P5" s="34"/>
      <c r="Q5" s="34"/>
    </row>
    <row r="6" spans="1:34" ht="43.15" customHeight="1" x14ac:dyDescent="0.35">
      <c r="A6" s="65" t="s">
        <v>54</v>
      </c>
      <c r="B6" s="65" t="s">
        <v>55</v>
      </c>
      <c r="C6" s="65" t="s">
        <v>56</v>
      </c>
      <c r="D6" s="342" t="s">
        <v>57</v>
      </c>
      <c r="E6" s="342" t="s">
        <v>58</v>
      </c>
      <c r="G6" s="343"/>
      <c r="H6" s="344" t="s">
        <v>24</v>
      </c>
      <c r="I6" s="345" t="s">
        <v>25</v>
      </c>
      <c r="J6" s="179" t="s">
        <v>26</v>
      </c>
      <c r="K6" s="345" t="s">
        <v>27</v>
      </c>
      <c r="L6" s="178" t="s">
        <v>28</v>
      </c>
      <c r="O6" s="346"/>
      <c r="P6" s="346"/>
      <c r="Q6" s="346"/>
      <c r="R6" s="346"/>
      <c r="T6" s="346"/>
      <c r="U6" s="346"/>
      <c r="V6" s="346"/>
      <c r="W6" s="346"/>
      <c r="X6" s="346"/>
      <c r="Y6" s="346"/>
      <c r="Z6" s="346"/>
      <c r="AB6" s="346"/>
      <c r="AC6" s="346"/>
      <c r="AD6" s="346"/>
      <c r="AE6" s="346"/>
      <c r="AF6" s="346"/>
      <c r="AG6" s="346"/>
      <c r="AH6" s="346"/>
    </row>
    <row r="7" spans="1:34" x14ac:dyDescent="0.35">
      <c r="A7" s="1"/>
      <c r="B7" s="2"/>
      <c r="C7" s="3"/>
      <c r="D7" s="47">
        <f>C7*100</f>
        <v>0</v>
      </c>
      <c r="E7" s="4"/>
      <c r="G7" s="347" t="s">
        <v>59</v>
      </c>
      <c r="H7" s="36">
        <f>D128</f>
        <v>0</v>
      </c>
      <c r="I7" s="36">
        <f>J128</f>
        <v>0</v>
      </c>
      <c r="J7" s="37">
        <f>D192</f>
        <v>0</v>
      </c>
      <c r="K7" s="36">
        <f>J192</f>
        <v>0</v>
      </c>
      <c r="L7" s="37">
        <f>D256</f>
        <v>0</v>
      </c>
    </row>
    <row r="8" spans="1:34" ht="13.9" customHeight="1" x14ac:dyDescent="0.35">
      <c r="A8" s="1"/>
      <c r="B8" s="2"/>
      <c r="C8" s="3"/>
      <c r="D8" s="47">
        <f t="shared" ref="D8:D61" si="0">C8*100</f>
        <v>0</v>
      </c>
      <c r="E8" s="4"/>
      <c r="G8" s="347" t="s">
        <v>60</v>
      </c>
      <c r="H8" s="36">
        <f>B130</f>
        <v>0</v>
      </c>
      <c r="I8" s="36">
        <f>H130</f>
        <v>0</v>
      </c>
      <c r="J8" s="37">
        <f>B194</f>
        <v>0</v>
      </c>
      <c r="K8" s="36">
        <f>H194</f>
        <v>0</v>
      </c>
      <c r="L8" s="37">
        <f>B258</f>
        <v>0</v>
      </c>
    </row>
    <row r="9" spans="1:34" ht="13.9" customHeight="1" x14ac:dyDescent="0.35">
      <c r="A9" s="1"/>
      <c r="B9" s="2"/>
      <c r="C9" s="3"/>
      <c r="D9" s="47">
        <f t="shared" si="0"/>
        <v>0</v>
      </c>
      <c r="E9" s="3"/>
      <c r="G9" s="181" t="s">
        <v>61</v>
      </c>
      <c r="H9" s="168" t="e">
        <f>H7/H8</f>
        <v>#DIV/0!</v>
      </c>
      <c r="I9" s="168" t="e">
        <f t="shared" ref="I9:L9" si="1">I7/I8</f>
        <v>#DIV/0!</v>
      </c>
      <c r="J9" s="168" t="e">
        <f t="shared" si="1"/>
        <v>#DIV/0!</v>
      </c>
      <c r="K9" s="168" t="e">
        <f t="shared" si="1"/>
        <v>#DIV/0!</v>
      </c>
      <c r="L9" s="38" t="e">
        <f t="shared" si="1"/>
        <v>#DIV/0!</v>
      </c>
    </row>
    <row r="10" spans="1:34" ht="14.5" customHeight="1" x14ac:dyDescent="0.35">
      <c r="A10" s="1"/>
      <c r="B10" s="2"/>
      <c r="C10" s="3"/>
      <c r="D10" s="47">
        <f t="shared" si="0"/>
        <v>0</v>
      </c>
      <c r="E10" s="3"/>
    </row>
    <row r="11" spans="1:34" ht="14.5" customHeight="1" x14ac:dyDescent="0.35">
      <c r="A11" s="1"/>
      <c r="B11" s="2"/>
      <c r="C11" s="3"/>
      <c r="D11" s="47">
        <f t="shared" si="0"/>
        <v>0</v>
      </c>
      <c r="E11" s="3"/>
      <c r="K11" s="348" t="s">
        <v>46</v>
      </c>
      <c r="L11" s="38" t="e">
        <f>AVERAGE(J9:L9)</f>
        <v>#DIV/0!</v>
      </c>
    </row>
    <row r="12" spans="1:34" ht="42" x14ac:dyDescent="0.5">
      <c r="A12" s="1"/>
      <c r="B12" s="2"/>
      <c r="C12" s="3"/>
      <c r="D12" s="47">
        <f t="shared" si="0"/>
        <v>0</v>
      </c>
      <c r="E12" s="3"/>
      <c r="H12" s="377"/>
      <c r="I12" s="186" t="s">
        <v>159</v>
      </c>
      <c r="J12" s="186" t="s">
        <v>158</v>
      </c>
      <c r="K12" s="324"/>
    </row>
    <row r="13" spans="1:34" ht="21" x14ac:dyDescent="0.35">
      <c r="A13" s="1"/>
      <c r="B13" s="2"/>
      <c r="C13" s="3"/>
      <c r="D13" s="47">
        <f t="shared" si="0"/>
        <v>0</v>
      </c>
      <c r="E13" s="3"/>
      <c r="H13" s="171" t="s">
        <v>114</v>
      </c>
      <c r="I13" s="378" t="e">
        <f>D64*1.15</f>
        <v>#DIV/0!</v>
      </c>
      <c r="J13" s="378" t="e">
        <f>D64*1.105</f>
        <v>#DIV/0!</v>
      </c>
      <c r="K13" s="350"/>
    </row>
    <row r="14" spans="1:34" x14ac:dyDescent="0.35">
      <c r="A14" s="1"/>
      <c r="B14" s="2"/>
      <c r="C14" s="3"/>
      <c r="D14" s="47">
        <f t="shared" si="0"/>
        <v>0</v>
      </c>
      <c r="E14" s="3"/>
      <c r="J14" s="351"/>
    </row>
    <row r="15" spans="1:34" x14ac:dyDescent="0.35">
      <c r="A15" s="1"/>
      <c r="B15" s="2"/>
      <c r="C15" s="3"/>
      <c r="D15" s="47">
        <f t="shared" si="0"/>
        <v>0</v>
      </c>
      <c r="E15" s="3"/>
      <c r="J15" s="351"/>
    </row>
    <row r="16" spans="1:34" x14ac:dyDescent="0.35">
      <c r="A16" s="1"/>
      <c r="B16" s="2"/>
      <c r="C16" s="3"/>
      <c r="D16" s="47">
        <f t="shared" si="0"/>
        <v>0</v>
      </c>
      <c r="E16" s="3"/>
      <c r="J16" s="351"/>
    </row>
    <row r="17" spans="1:5" x14ac:dyDescent="0.35">
      <c r="A17" s="1"/>
      <c r="B17" s="2"/>
      <c r="C17" s="3"/>
      <c r="D17" s="47">
        <f t="shared" si="0"/>
        <v>0</v>
      </c>
      <c r="E17" s="3"/>
    </row>
    <row r="18" spans="1:5" x14ac:dyDescent="0.35">
      <c r="A18" s="1"/>
      <c r="B18" s="2"/>
      <c r="C18" s="3"/>
      <c r="D18" s="47">
        <f t="shared" si="0"/>
        <v>0</v>
      </c>
      <c r="E18" s="3"/>
    </row>
    <row r="19" spans="1:5" ht="14.5" customHeight="1" x14ac:dyDescent="0.35">
      <c r="A19" s="1"/>
      <c r="B19" s="2"/>
      <c r="C19" s="3"/>
      <c r="D19" s="47">
        <f t="shared" si="0"/>
        <v>0</v>
      </c>
      <c r="E19" s="3"/>
    </row>
    <row r="20" spans="1:5" ht="14.5" customHeight="1" x14ac:dyDescent="0.35">
      <c r="A20" s="1"/>
      <c r="B20" s="2"/>
      <c r="C20" s="3"/>
      <c r="D20" s="47">
        <f t="shared" si="0"/>
        <v>0</v>
      </c>
      <c r="E20" s="3"/>
    </row>
    <row r="21" spans="1:5" ht="14.5" customHeight="1" x14ac:dyDescent="0.35">
      <c r="A21" s="1"/>
      <c r="B21" s="2"/>
      <c r="C21" s="3"/>
      <c r="D21" s="47">
        <f t="shared" si="0"/>
        <v>0</v>
      </c>
      <c r="E21" s="3"/>
    </row>
    <row r="22" spans="1:5" ht="14.5" customHeight="1" x14ac:dyDescent="0.35">
      <c r="A22" s="1"/>
      <c r="B22" s="2"/>
      <c r="C22" s="3"/>
      <c r="D22" s="47">
        <f t="shared" si="0"/>
        <v>0</v>
      </c>
      <c r="E22" s="3"/>
    </row>
    <row r="23" spans="1:5" x14ac:dyDescent="0.35">
      <c r="A23" s="1"/>
      <c r="B23" s="2"/>
      <c r="C23" s="3"/>
      <c r="D23" s="47">
        <f t="shared" si="0"/>
        <v>0</v>
      </c>
      <c r="E23" s="3"/>
    </row>
    <row r="24" spans="1:5" x14ac:dyDescent="0.35">
      <c r="A24" s="1"/>
      <c r="B24" s="2"/>
      <c r="C24" s="3"/>
      <c r="D24" s="47">
        <f t="shared" si="0"/>
        <v>0</v>
      </c>
      <c r="E24" s="3"/>
    </row>
    <row r="25" spans="1:5" x14ac:dyDescent="0.35">
      <c r="A25" s="1"/>
      <c r="B25" s="2"/>
      <c r="C25" s="3"/>
      <c r="D25" s="47">
        <f t="shared" si="0"/>
        <v>0</v>
      </c>
      <c r="E25" s="3"/>
    </row>
    <row r="26" spans="1:5" x14ac:dyDescent="0.35">
      <c r="A26" s="1"/>
      <c r="B26" s="2"/>
      <c r="C26" s="3"/>
      <c r="D26" s="47">
        <f t="shared" si="0"/>
        <v>0</v>
      </c>
      <c r="E26" s="3"/>
    </row>
    <row r="27" spans="1:5" x14ac:dyDescent="0.35">
      <c r="A27" s="1"/>
      <c r="B27" s="2"/>
      <c r="C27" s="3"/>
      <c r="D27" s="47">
        <f t="shared" si="0"/>
        <v>0</v>
      </c>
      <c r="E27" s="3"/>
    </row>
    <row r="28" spans="1:5" x14ac:dyDescent="0.35">
      <c r="A28" s="1"/>
      <c r="B28" s="2"/>
      <c r="C28" s="3"/>
      <c r="D28" s="47">
        <f t="shared" si="0"/>
        <v>0</v>
      </c>
      <c r="E28" s="3"/>
    </row>
    <row r="29" spans="1:5" x14ac:dyDescent="0.35">
      <c r="A29" s="1"/>
      <c r="B29" s="2"/>
      <c r="C29" s="3"/>
      <c r="D29" s="47">
        <f t="shared" si="0"/>
        <v>0</v>
      </c>
      <c r="E29" s="3"/>
    </row>
    <row r="30" spans="1:5" x14ac:dyDescent="0.35">
      <c r="A30" s="1"/>
      <c r="B30" s="2"/>
      <c r="C30" s="3"/>
      <c r="D30" s="47">
        <f t="shared" si="0"/>
        <v>0</v>
      </c>
      <c r="E30" s="3"/>
    </row>
    <row r="31" spans="1:5" x14ac:dyDescent="0.35">
      <c r="A31" s="1"/>
      <c r="B31" s="2"/>
      <c r="C31" s="3"/>
      <c r="D31" s="47">
        <f t="shared" si="0"/>
        <v>0</v>
      </c>
      <c r="E31" s="3"/>
    </row>
    <row r="32" spans="1:5" x14ac:dyDescent="0.35">
      <c r="A32" s="1"/>
      <c r="B32" s="2"/>
      <c r="C32" s="3"/>
      <c r="D32" s="47">
        <f t="shared" si="0"/>
        <v>0</v>
      </c>
      <c r="E32" s="3"/>
    </row>
    <row r="33" spans="1:5" x14ac:dyDescent="0.35">
      <c r="A33" s="1"/>
      <c r="B33" s="2"/>
      <c r="C33" s="3"/>
      <c r="D33" s="47">
        <f t="shared" si="0"/>
        <v>0</v>
      </c>
      <c r="E33" s="3"/>
    </row>
    <row r="34" spans="1:5" x14ac:dyDescent="0.35">
      <c r="A34" s="1"/>
      <c r="B34" s="2"/>
      <c r="C34" s="3"/>
      <c r="D34" s="47">
        <f t="shared" si="0"/>
        <v>0</v>
      </c>
      <c r="E34" s="3"/>
    </row>
    <row r="35" spans="1:5" x14ac:dyDescent="0.35">
      <c r="A35" s="1"/>
      <c r="B35" s="2"/>
      <c r="C35" s="3"/>
      <c r="D35" s="47">
        <f t="shared" si="0"/>
        <v>0</v>
      </c>
      <c r="E35" s="3"/>
    </row>
    <row r="36" spans="1:5" x14ac:dyDescent="0.35">
      <c r="A36" s="1"/>
      <c r="B36" s="2"/>
      <c r="C36" s="3"/>
      <c r="D36" s="47">
        <f t="shared" si="0"/>
        <v>0</v>
      </c>
      <c r="E36" s="3"/>
    </row>
    <row r="37" spans="1:5" x14ac:dyDescent="0.35">
      <c r="A37" s="1"/>
      <c r="B37" s="2"/>
      <c r="C37" s="3"/>
      <c r="D37" s="47">
        <f t="shared" si="0"/>
        <v>0</v>
      </c>
      <c r="E37" s="3"/>
    </row>
    <row r="38" spans="1:5" x14ac:dyDescent="0.35">
      <c r="A38" s="1"/>
      <c r="B38" s="2"/>
      <c r="C38" s="3"/>
      <c r="D38" s="47">
        <f t="shared" si="0"/>
        <v>0</v>
      </c>
      <c r="E38" s="3"/>
    </row>
    <row r="39" spans="1:5" x14ac:dyDescent="0.35">
      <c r="A39" s="1"/>
      <c r="B39" s="2"/>
      <c r="C39" s="3"/>
      <c r="D39" s="47">
        <f t="shared" si="0"/>
        <v>0</v>
      </c>
      <c r="E39" s="3"/>
    </row>
    <row r="40" spans="1:5" x14ac:dyDescent="0.35">
      <c r="A40" s="1"/>
      <c r="B40" s="2"/>
      <c r="C40" s="3"/>
      <c r="D40" s="47">
        <f t="shared" si="0"/>
        <v>0</v>
      </c>
      <c r="E40" s="3"/>
    </row>
    <row r="41" spans="1:5" x14ac:dyDescent="0.35">
      <c r="A41" s="1"/>
      <c r="B41" s="2"/>
      <c r="C41" s="3"/>
      <c r="D41" s="47">
        <f t="shared" si="0"/>
        <v>0</v>
      </c>
      <c r="E41" s="3"/>
    </row>
    <row r="42" spans="1:5" x14ac:dyDescent="0.35">
      <c r="A42" s="1"/>
      <c r="B42" s="2"/>
      <c r="C42" s="3"/>
      <c r="D42" s="47">
        <f t="shared" si="0"/>
        <v>0</v>
      </c>
      <c r="E42" s="3"/>
    </row>
    <row r="43" spans="1:5" x14ac:dyDescent="0.35">
      <c r="A43" s="1"/>
      <c r="B43" s="2"/>
      <c r="C43" s="3"/>
      <c r="D43" s="47">
        <f t="shared" si="0"/>
        <v>0</v>
      </c>
      <c r="E43" s="3"/>
    </row>
    <row r="44" spans="1:5" x14ac:dyDescent="0.35">
      <c r="A44" s="1"/>
      <c r="B44" s="2"/>
      <c r="C44" s="3"/>
      <c r="D44" s="47">
        <f t="shared" si="0"/>
        <v>0</v>
      </c>
      <c r="E44" s="3"/>
    </row>
    <row r="45" spans="1:5" x14ac:dyDescent="0.35">
      <c r="A45" s="1"/>
      <c r="B45" s="2"/>
      <c r="C45" s="3"/>
      <c r="D45" s="47">
        <f t="shared" si="0"/>
        <v>0</v>
      </c>
      <c r="E45" s="3"/>
    </row>
    <row r="46" spans="1:5" x14ac:dyDescent="0.35">
      <c r="A46" s="1"/>
      <c r="B46" s="2"/>
      <c r="C46" s="3"/>
      <c r="D46" s="47">
        <f t="shared" si="0"/>
        <v>0</v>
      </c>
      <c r="E46" s="3"/>
    </row>
    <row r="47" spans="1:5" x14ac:dyDescent="0.35">
      <c r="A47" s="1"/>
      <c r="B47" s="2"/>
      <c r="C47" s="3"/>
      <c r="D47" s="47">
        <f t="shared" si="0"/>
        <v>0</v>
      </c>
      <c r="E47" s="3"/>
    </row>
    <row r="48" spans="1:5" x14ac:dyDescent="0.35">
      <c r="A48" s="1"/>
      <c r="B48" s="2"/>
      <c r="C48" s="3"/>
      <c r="D48" s="47">
        <f t="shared" si="0"/>
        <v>0</v>
      </c>
      <c r="E48" s="3"/>
    </row>
    <row r="49" spans="1:15" x14ac:dyDescent="0.35">
      <c r="A49" s="1"/>
      <c r="B49" s="2"/>
      <c r="C49" s="3"/>
      <c r="D49" s="47">
        <f t="shared" si="0"/>
        <v>0</v>
      </c>
      <c r="E49" s="3"/>
    </row>
    <row r="50" spans="1:15" x14ac:dyDescent="0.35">
      <c r="A50" s="1"/>
      <c r="B50" s="2"/>
      <c r="C50" s="3"/>
      <c r="D50" s="47">
        <f t="shared" si="0"/>
        <v>0</v>
      </c>
      <c r="E50" s="3"/>
    </row>
    <row r="51" spans="1:15" x14ac:dyDescent="0.35">
      <c r="A51" s="1"/>
      <c r="B51" s="2"/>
      <c r="C51" s="3"/>
      <c r="D51" s="47">
        <f t="shared" si="0"/>
        <v>0</v>
      </c>
      <c r="E51" s="3"/>
    </row>
    <row r="52" spans="1:15" x14ac:dyDescent="0.35">
      <c r="A52" s="1"/>
      <c r="B52" s="2"/>
      <c r="C52" s="3"/>
      <c r="D52" s="47">
        <f t="shared" si="0"/>
        <v>0</v>
      </c>
      <c r="E52" s="3"/>
    </row>
    <row r="53" spans="1:15" x14ac:dyDescent="0.35">
      <c r="A53" s="1"/>
      <c r="B53" s="2"/>
      <c r="C53" s="3"/>
      <c r="D53" s="47">
        <f t="shared" si="0"/>
        <v>0</v>
      </c>
      <c r="E53" s="3"/>
    </row>
    <row r="54" spans="1:15" x14ac:dyDescent="0.35">
      <c r="A54" s="1"/>
      <c r="B54" s="2"/>
      <c r="C54" s="3"/>
      <c r="D54" s="47">
        <f t="shared" si="0"/>
        <v>0</v>
      </c>
      <c r="E54" s="3"/>
    </row>
    <row r="55" spans="1:15" x14ac:dyDescent="0.35">
      <c r="A55" s="1"/>
      <c r="B55" s="2"/>
      <c r="C55" s="3"/>
      <c r="D55" s="47">
        <f t="shared" si="0"/>
        <v>0</v>
      </c>
      <c r="E55" s="3"/>
    </row>
    <row r="56" spans="1:15" x14ac:dyDescent="0.35">
      <c r="A56" s="1"/>
      <c r="B56" s="2"/>
      <c r="C56" s="3"/>
      <c r="D56" s="47">
        <f t="shared" si="0"/>
        <v>0</v>
      </c>
      <c r="E56" s="3"/>
    </row>
    <row r="57" spans="1:15" x14ac:dyDescent="0.35">
      <c r="A57" s="1"/>
      <c r="B57" s="2"/>
      <c r="C57" s="3"/>
      <c r="D57" s="47">
        <f t="shared" si="0"/>
        <v>0</v>
      </c>
      <c r="E57" s="3"/>
    </row>
    <row r="58" spans="1:15" x14ac:dyDescent="0.35">
      <c r="A58" s="1"/>
      <c r="B58" s="2"/>
      <c r="C58" s="3"/>
      <c r="D58" s="47">
        <f t="shared" si="0"/>
        <v>0</v>
      </c>
      <c r="E58" s="3"/>
    </row>
    <row r="59" spans="1:15" x14ac:dyDescent="0.35">
      <c r="A59" s="1"/>
      <c r="B59" s="2"/>
      <c r="C59" s="3"/>
      <c r="D59" s="47">
        <f t="shared" si="0"/>
        <v>0</v>
      </c>
      <c r="E59" s="3"/>
    </row>
    <row r="60" spans="1:15" x14ac:dyDescent="0.35">
      <c r="A60" s="1"/>
      <c r="B60" s="2"/>
      <c r="C60" s="3"/>
      <c r="D60" s="47">
        <f t="shared" si="0"/>
        <v>0</v>
      </c>
      <c r="E60" s="3"/>
    </row>
    <row r="61" spans="1:15" ht="15" thickBot="1" x14ac:dyDescent="0.4">
      <c r="A61" s="1"/>
      <c r="B61" s="2"/>
      <c r="C61" s="3"/>
      <c r="D61" s="47">
        <f t="shared" si="0"/>
        <v>0</v>
      </c>
      <c r="E61" s="3"/>
    </row>
    <row r="62" spans="1:15" ht="15" thickBot="1" x14ac:dyDescent="0.4">
      <c r="A62" s="352"/>
      <c r="B62" s="352" t="s">
        <v>62</v>
      </c>
      <c r="C62" s="40">
        <f>SUM(C7:C61)</f>
        <v>0</v>
      </c>
      <c r="D62" s="41">
        <f>SUM(D7:D61)</f>
        <v>0</v>
      </c>
      <c r="E62" s="353"/>
    </row>
    <row r="63" spans="1:15" ht="15" thickBot="1" x14ac:dyDescent="0.4">
      <c r="C63" s="354"/>
      <c r="D63" s="354"/>
      <c r="E63" s="354"/>
      <c r="M63" s="77"/>
      <c r="N63" s="77"/>
      <c r="O63" s="77"/>
    </row>
    <row r="64" spans="1:15" ht="41.5" customHeight="1" thickBot="1" x14ac:dyDescent="0.4">
      <c r="A64" s="355" t="s">
        <v>63</v>
      </c>
      <c r="B64" s="15"/>
      <c r="C64" s="356" t="s">
        <v>61</v>
      </c>
      <c r="D64" s="42" t="e">
        <f>D62/B64</f>
        <v>#DIV/0!</v>
      </c>
      <c r="M64" s="357"/>
      <c r="N64" s="357"/>
      <c r="O64" s="77"/>
    </row>
    <row r="65" spans="1:41" x14ac:dyDescent="0.35">
      <c r="G65" s="358"/>
      <c r="H65" s="359"/>
      <c r="M65" s="360"/>
      <c r="N65" s="303"/>
      <c r="O65" s="77"/>
    </row>
    <row r="66" spans="1:41" x14ac:dyDescent="0.35">
      <c r="G66" s="358"/>
      <c r="H66" s="359"/>
    </row>
    <row r="67" spans="1:41" ht="37.9" customHeight="1" x14ac:dyDescent="0.35">
      <c r="A67" s="379" t="s">
        <v>164</v>
      </c>
      <c r="B67" s="380"/>
      <c r="C67" s="380"/>
      <c r="D67" s="380"/>
      <c r="E67" s="380"/>
      <c r="F67" s="380"/>
      <c r="G67" s="380"/>
      <c r="H67" s="380"/>
      <c r="I67" s="380"/>
      <c r="J67" s="380"/>
      <c r="K67" s="381"/>
      <c r="L67" s="361"/>
      <c r="M67" s="361"/>
      <c r="N67" s="361"/>
      <c r="O67" s="361"/>
      <c r="P67" s="361"/>
      <c r="Q67" s="361"/>
      <c r="R67" s="331"/>
      <c r="S67" s="331"/>
      <c r="T67" s="331"/>
      <c r="U67" s="331"/>
      <c r="V67" s="331"/>
      <c r="W67" s="331"/>
      <c r="X67" s="331"/>
      <c r="Y67" s="331"/>
      <c r="Z67" s="331"/>
      <c r="AA67" s="331"/>
      <c r="AB67" s="331"/>
      <c r="AC67" s="331"/>
      <c r="AD67" s="331"/>
      <c r="AE67" s="331"/>
      <c r="AF67" s="331"/>
      <c r="AG67" s="331"/>
      <c r="AH67" s="331"/>
      <c r="AI67" s="331"/>
      <c r="AJ67" s="331"/>
      <c r="AK67" s="331"/>
      <c r="AL67" s="331"/>
      <c r="AM67" s="331"/>
      <c r="AN67" s="331"/>
      <c r="AO67" s="331"/>
    </row>
    <row r="69" spans="1:41" ht="34.15" customHeight="1" x14ac:dyDescent="0.35">
      <c r="A69" s="566" t="s">
        <v>24</v>
      </c>
      <c r="B69" s="567"/>
      <c r="C69" s="567"/>
      <c r="D69" s="567"/>
      <c r="E69" s="567"/>
      <c r="F69" s="362"/>
      <c r="G69" s="566" t="s">
        <v>25</v>
      </c>
      <c r="H69" s="567"/>
      <c r="I69" s="567"/>
      <c r="J69" s="567"/>
      <c r="K69" s="567"/>
      <c r="L69" s="363"/>
      <c r="T69" s="364"/>
      <c r="AB69" s="364"/>
    </row>
    <row r="70" spans="1:41" ht="149.5" customHeight="1" x14ac:dyDescent="0.35">
      <c r="A70" s="365" t="s">
        <v>47</v>
      </c>
      <c r="B70" s="563"/>
      <c r="C70" s="564"/>
      <c r="D70" s="564"/>
      <c r="E70" s="564"/>
      <c r="F70" s="362"/>
      <c r="G70" s="365" t="s">
        <v>47</v>
      </c>
      <c r="H70" s="557"/>
      <c r="I70" s="558"/>
      <c r="J70" s="558"/>
      <c r="K70" s="559"/>
      <c r="L70" s="366"/>
      <c r="T70" s="364"/>
      <c r="AB70" s="364"/>
    </row>
    <row r="71" spans="1:41" ht="14.5" customHeight="1" x14ac:dyDescent="0.35">
      <c r="A71" s="367"/>
      <c r="B71" s="368"/>
      <c r="C71" s="368"/>
      <c r="D71" s="368"/>
      <c r="E71" s="368"/>
      <c r="F71" s="369"/>
      <c r="G71" s="368"/>
      <c r="H71" s="368"/>
      <c r="I71" s="368"/>
      <c r="J71" s="367"/>
      <c r="K71" s="368"/>
      <c r="L71" s="369"/>
      <c r="M71" s="369"/>
      <c r="N71" s="369"/>
      <c r="O71" s="369"/>
      <c r="P71" s="369"/>
      <c r="Q71" s="369"/>
      <c r="R71" s="366"/>
      <c r="Z71" s="363"/>
      <c r="AH71" s="363"/>
    </row>
    <row r="72" spans="1:41" ht="39.65" customHeight="1" x14ac:dyDescent="0.35">
      <c r="A72" s="365" t="s">
        <v>54</v>
      </c>
      <c r="B72" s="365" t="s">
        <v>55</v>
      </c>
      <c r="C72" s="365" t="s">
        <v>56</v>
      </c>
      <c r="D72" s="56" t="s">
        <v>57</v>
      </c>
      <c r="E72" s="56" t="s">
        <v>58</v>
      </c>
      <c r="G72" s="365" t="s">
        <v>54</v>
      </c>
      <c r="H72" s="365" t="s">
        <v>55</v>
      </c>
      <c r="I72" s="365" t="s">
        <v>56</v>
      </c>
      <c r="J72" s="56" t="s">
        <v>57</v>
      </c>
      <c r="K72" s="56" t="s">
        <v>58</v>
      </c>
      <c r="L72" s="354"/>
      <c r="M72" s="354"/>
      <c r="N72" s="354"/>
    </row>
    <row r="73" spans="1:41" x14ac:dyDescent="0.35">
      <c r="A73" s="157"/>
      <c r="B73" s="158"/>
      <c r="C73" s="159"/>
      <c r="D73" s="46">
        <f>C73*100</f>
        <v>0</v>
      </c>
      <c r="E73" s="160"/>
      <c r="G73" s="157"/>
      <c r="H73" s="158"/>
      <c r="I73" s="159"/>
      <c r="J73" s="46">
        <f>I73*100</f>
        <v>0</v>
      </c>
      <c r="K73" s="160"/>
    </row>
    <row r="74" spans="1:41" x14ac:dyDescent="0.35">
      <c r="A74" s="157"/>
      <c r="B74" s="158"/>
      <c r="C74" s="159"/>
      <c r="D74" s="46">
        <f t="shared" ref="D74:D127" si="2">C74*100</f>
        <v>0</v>
      </c>
      <c r="E74" s="160"/>
      <c r="G74" s="157"/>
      <c r="H74" s="158"/>
      <c r="I74" s="159"/>
      <c r="J74" s="46">
        <f t="shared" ref="J74:J127" si="3">I74*100</f>
        <v>0</v>
      </c>
      <c r="K74" s="160"/>
    </row>
    <row r="75" spans="1:41" x14ac:dyDescent="0.35">
      <c r="A75" s="157"/>
      <c r="B75" s="158"/>
      <c r="C75" s="159"/>
      <c r="D75" s="46">
        <f t="shared" si="2"/>
        <v>0</v>
      </c>
      <c r="E75" s="159"/>
      <c r="G75" s="157"/>
      <c r="H75" s="158"/>
      <c r="I75" s="159"/>
      <c r="J75" s="46">
        <f t="shared" si="3"/>
        <v>0</v>
      </c>
      <c r="K75" s="159"/>
    </row>
    <row r="76" spans="1:41" x14ac:dyDescent="0.35">
      <c r="A76" s="157"/>
      <c r="B76" s="158"/>
      <c r="C76" s="159"/>
      <c r="D76" s="46">
        <f t="shared" si="2"/>
        <v>0</v>
      </c>
      <c r="E76" s="159"/>
      <c r="G76" s="157"/>
      <c r="H76" s="158"/>
      <c r="I76" s="159"/>
      <c r="J76" s="46">
        <f t="shared" si="3"/>
        <v>0</v>
      </c>
      <c r="K76" s="159"/>
    </row>
    <row r="77" spans="1:41" x14ac:dyDescent="0.35">
      <c r="A77" s="157"/>
      <c r="B77" s="158"/>
      <c r="C77" s="159"/>
      <c r="D77" s="46">
        <f t="shared" si="2"/>
        <v>0</v>
      </c>
      <c r="E77" s="159"/>
      <c r="G77" s="157"/>
      <c r="H77" s="158"/>
      <c r="I77" s="159"/>
      <c r="J77" s="46">
        <f t="shared" si="3"/>
        <v>0</v>
      </c>
      <c r="K77" s="159"/>
    </row>
    <row r="78" spans="1:41" x14ac:dyDescent="0.35">
      <c r="A78" s="157"/>
      <c r="B78" s="158"/>
      <c r="C78" s="159"/>
      <c r="D78" s="46">
        <f t="shared" si="2"/>
        <v>0</v>
      </c>
      <c r="E78" s="159"/>
      <c r="G78" s="157"/>
      <c r="H78" s="158"/>
      <c r="I78" s="159"/>
      <c r="J78" s="46">
        <f t="shared" si="3"/>
        <v>0</v>
      </c>
      <c r="K78" s="159"/>
    </row>
    <row r="79" spans="1:41" x14ac:dyDescent="0.35">
      <c r="A79" s="157"/>
      <c r="B79" s="158"/>
      <c r="C79" s="159"/>
      <c r="D79" s="46">
        <f t="shared" si="2"/>
        <v>0</v>
      </c>
      <c r="E79" s="159"/>
      <c r="G79" s="157"/>
      <c r="H79" s="158"/>
      <c r="I79" s="159"/>
      <c r="J79" s="46">
        <f t="shared" si="3"/>
        <v>0</v>
      </c>
      <c r="K79" s="159"/>
    </row>
    <row r="80" spans="1:41" x14ac:dyDescent="0.35">
      <c r="A80" s="157"/>
      <c r="B80" s="158"/>
      <c r="C80" s="159"/>
      <c r="D80" s="46">
        <f t="shared" si="2"/>
        <v>0</v>
      </c>
      <c r="E80" s="159"/>
      <c r="G80" s="157"/>
      <c r="H80" s="158"/>
      <c r="I80" s="159"/>
      <c r="J80" s="46">
        <f t="shared" si="3"/>
        <v>0</v>
      </c>
      <c r="K80" s="159"/>
    </row>
    <row r="81" spans="1:11" x14ac:dyDescent="0.35">
      <c r="A81" s="157"/>
      <c r="B81" s="158"/>
      <c r="C81" s="159"/>
      <c r="D81" s="46">
        <f t="shared" si="2"/>
        <v>0</v>
      </c>
      <c r="E81" s="159"/>
      <c r="G81" s="157"/>
      <c r="H81" s="158"/>
      <c r="I81" s="159"/>
      <c r="J81" s="46">
        <f t="shared" si="3"/>
        <v>0</v>
      </c>
      <c r="K81" s="159"/>
    </row>
    <row r="82" spans="1:11" x14ac:dyDescent="0.35">
      <c r="A82" s="157"/>
      <c r="B82" s="158"/>
      <c r="C82" s="159"/>
      <c r="D82" s="46">
        <f t="shared" si="2"/>
        <v>0</v>
      </c>
      <c r="E82" s="159"/>
      <c r="G82" s="157"/>
      <c r="H82" s="158"/>
      <c r="I82" s="159"/>
      <c r="J82" s="46">
        <f t="shared" si="3"/>
        <v>0</v>
      </c>
      <c r="K82" s="159"/>
    </row>
    <row r="83" spans="1:11" x14ac:dyDescent="0.35">
      <c r="A83" s="157"/>
      <c r="B83" s="158"/>
      <c r="C83" s="159"/>
      <c r="D83" s="46">
        <f t="shared" si="2"/>
        <v>0</v>
      </c>
      <c r="E83" s="159"/>
      <c r="G83" s="157"/>
      <c r="H83" s="158"/>
      <c r="I83" s="159"/>
      <c r="J83" s="46">
        <f t="shared" si="3"/>
        <v>0</v>
      </c>
      <c r="K83" s="159"/>
    </row>
    <row r="84" spans="1:11" x14ac:dyDescent="0.35">
      <c r="A84" s="157"/>
      <c r="B84" s="158"/>
      <c r="C84" s="159"/>
      <c r="D84" s="46">
        <f t="shared" si="2"/>
        <v>0</v>
      </c>
      <c r="E84" s="159"/>
      <c r="G84" s="157"/>
      <c r="H84" s="158"/>
      <c r="I84" s="159"/>
      <c r="J84" s="46">
        <f t="shared" si="3"/>
        <v>0</v>
      </c>
      <c r="K84" s="159"/>
    </row>
    <row r="85" spans="1:11" x14ac:dyDescent="0.35">
      <c r="A85" s="157"/>
      <c r="B85" s="158"/>
      <c r="C85" s="159"/>
      <c r="D85" s="46">
        <f t="shared" si="2"/>
        <v>0</v>
      </c>
      <c r="E85" s="159"/>
      <c r="G85" s="157"/>
      <c r="H85" s="158"/>
      <c r="I85" s="159"/>
      <c r="J85" s="46">
        <f t="shared" si="3"/>
        <v>0</v>
      </c>
      <c r="K85" s="159"/>
    </row>
    <row r="86" spans="1:11" x14ac:dyDescent="0.35">
      <c r="A86" s="157"/>
      <c r="B86" s="158"/>
      <c r="C86" s="159"/>
      <c r="D86" s="46">
        <f t="shared" si="2"/>
        <v>0</v>
      </c>
      <c r="E86" s="159"/>
      <c r="G86" s="157"/>
      <c r="H86" s="158"/>
      <c r="I86" s="159"/>
      <c r="J86" s="46">
        <f t="shared" si="3"/>
        <v>0</v>
      </c>
      <c r="K86" s="159"/>
    </row>
    <row r="87" spans="1:11" x14ac:dyDescent="0.35">
      <c r="A87" s="157"/>
      <c r="B87" s="158"/>
      <c r="C87" s="159"/>
      <c r="D87" s="46">
        <f t="shared" si="2"/>
        <v>0</v>
      </c>
      <c r="E87" s="159"/>
      <c r="G87" s="157"/>
      <c r="H87" s="158"/>
      <c r="I87" s="159"/>
      <c r="J87" s="46">
        <f t="shared" si="3"/>
        <v>0</v>
      </c>
      <c r="K87" s="159"/>
    </row>
    <row r="88" spans="1:11" x14ac:dyDescent="0.35">
      <c r="A88" s="157"/>
      <c r="B88" s="158"/>
      <c r="C88" s="159"/>
      <c r="D88" s="46">
        <f t="shared" si="2"/>
        <v>0</v>
      </c>
      <c r="E88" s="159"/>
      <c r="G88" s="157"/>
      <c r="H88" s="158"/>
      <c r="I88" s="159"/>
      <c r="J88" s="46">
        <f t="shared" si="3"/>
        <v>0</v>
      </c>
      <c r="K88" s="159"/>
    </row>
    <row r="89" spans="1:11" x14ac:dyDescent="0.35">
      <c r="A89" s="157"/>
      <c r="B89" s="158"/>
      <c r="C89" s="159"/>
      <c r="D89" s="46">
        <f t="shared" si="2"/>
        <v>0</v>
      </c>
      <c r="E89" s="159"/>
      <c r="G89" s="157"/>
      <c r="H89" s="158"/>
      <c r="I89" s="159"/>
      <c r="J89" s="46">
        <f t="shared" si="3"/>
        <v>0</v>
      </c>
      <c r="K89" s="159"/>
    </row>
    <row r="90" spans="1:11" x14ac:dyDescent="0.35">
      <c r="A90" s="157"/>
      <c r="B90" s="158"/>
      <c r="C90" s="159"/>
      <c r="D90" s="46">
        <f t="shared" si="2"/>
        <v>0</v>
      </c>
      <c r="E90" s="159"/>
      <c r="G90" s="157"/>
      <c r="H90" s="158"/>
      <c r="I90" s="159"/>
      <c r="J90" s="46">
        <f t="shared" si="3"/>
        <v>0</v>
      </c>
      <c r="K90" s="159"/>
    </row>
    <row r="91" spans="1:11" x14ac:dyDescent="0.35">
      <c r="A91" s="157"/>
      <c r="B91" s="158"/>
      <c r="C91" s="159"/>
      <c r="D91" s="46">
        <f t="shared" si="2"/>
        <v>0</v>
      </c>
      <c r="E91" s="159"/>
      <c r="G91" s="157"/>
      <c r="H91" s="158"/>
      <c r="I91" s="159"/>
      <c r="J91" s="46">
        <f t="shared" si="3"/>
        <v>0</v>
      </c>
      <c r="K91" s="159"/>
    </row>
    <row r="92" spans="1:11" x14ac:dyDescent="0.35">
      <c r="A92" s="157"/>
      <c r="B92" s="158"/>
      <c r="C92" s="159"/>
      <c r="D92" s="46">
        <f t="shared" si="2"/>
        <v>0</v>
      </c>
      <c r="E92" s="159"/>
      <c r="G92" s="157"/>
      <c r="H92" s="158"/>
      <c r="I92" s="159"/>
      <c r="J92" s="46">
        <f t="shared" si="3"/>
        <v>0</v>
      </c>
      <c r="K92" s="159"/>
    </row>
    <row r="93" spans="1:11" x14ac:dyDescent="0.35">
      <c r="A93" s="157"/>
      <c r="B93" s="158"/>
      <c r="C93" s="159"/>
      <c r="D93" s="46">
        <f t="shared" si="2"/>
        <v>0</v>
      </c>
      <c r="E93" s="159"/>
      <c r="G93" s="157"/>
      <c r="H93" s="158"/>
      <c r="I93" s="159"/>
      <c r="J93" s="46">
        <f t="shared" si="3"/>
        <v>0</v>
      </c>
      <c r="K93" s="159"/>
    </row>
    <row r="94" spans="1:11" x14ac:dyDescent="0.35">
      <c r="A94" s="157"/>
      <c r="B94" s="158"/>
      <c r="C94" s="159"/>
      <c r="D94" s="46">
        <f t="shared" si="2"/>
        <v>0</v>
      </c>
      <c r="E94" s="159"/>
      <c r="G94" s="157"/>
      <c r="H94" s="158"/>
      <c r="I94" s="159"/>
      <c r="J94" s="46">
        <f t="shared" si="3"/>
        <v>0</v>
      </c>
      <c r="K94" s="159"/>
    </row>
    <row r="95" spans="1:11" x14ac:dyDescent="0.35">
      <c r="A95" s="157"/>
      <c r="B95" s="158"/>
      <c r="C95" s="159"/>
      <c r="D95" s="46">
        <f t="shared" si="2"/>
        <v>0</v>
      </c>
      <c r="E95" s="159"/>
      <c r="G95" s="157"/>
      <c r="H95" s="158"/>
      <c r="I95" s="159"/>
      <c r="J95" s="46">
        <f t="shared" si="3"/>
        <v>0</v>
      </c>
      <c r="K95" s="159"/>
    </row>
    <row r="96" spans="1:11" x14ac:dyDescent="0.35">
      <c r="A96" s="157"/>
      <c r="B96" s="158"/>
      <c r="C96" s="159"/>
      <c r="D96" s="46">
        <f t="shared" si="2"/>
        <v>0</v>
      </c>
      <c r="E96" s="159"/>
      <c r="G96" s="157"/>
      <c r="H96" s="158"/>
      <c r="I96" s="159"/>
      <c r="J96" s="46">
        <f t="shared" si="3"/>
        <v>0</v>
      </c>
      <c r="K96" s="159"/>
    </row>
    <row r="97" spans="1:11" x14ac:dyDescent="0.35">
      <c r="A97" s="157"/>
      <c r="B97" s="158"/>
      <c r="C97" s="159"/>
      <c r="D97" s="46">
        <f t="shared" si="2"/>
        <v>0</v>
      </c>
      <c r="E97" s="159"/>
      <c r="G97" s="157"/>
      <c r="H97" s="158"/>
      <c r="I97" s="159"/>
      <c r="J97" s="46">
        <f t="shared" si="3"/>
        <v>0</v>
      </c>
      <c r="K97" s="159"/>
    </row>
    <row r="98" spans="1:11" x14ac:dyDescent="0.35">
      <c r="A98" s="157"/>
      <c r="B98" s="158"/>
      <c r="C98" s="159"/>
      <c r="D98" s="46">
        <f t="shared" si="2"/>
        <v>0</v>
      </c>
      <c r="E98" s="159"/>
      <c r="G98" s="157"/>
      <c r="H98" s="158"/>
      <c r="I98" s="159"/>
      <c r="J98" s="46">
        <f t="shared" si="3"/>
        <v>0</v>
      </c>
      <c r="K98" s="159"/>
    </row>
    <row r="99" spans="1:11" x14ac:dyDescent="0.35">
      <c r="A99" s="157"/>
      <c r="B99" s="158"/>
      <c r="C99" s="159"/>
      <c r="D99" s="46">
        <f t="shared" si="2"/>
        <v>0</v>
      </c>
      <c r="E99" s="159"/>
      <c r="G99" s="157"/>
      <c r="H99" s="158"/>
      <c r="I99" s="159"/>
      <c r="J99" s="46">
        <f t="shared" si="3"/>
        <v>0</v>
      </c>
      <c r="K99" s="159"/>
    </row>
    <row r="100" spans="1:11" x14ac:dyDescent="0.35">
      <c r="A100" s="157"/>
      <c r="B100" s="158"/>
      <c r="C100" s="159"/>
      <c r="D100" s="46">
        <f t="shared" si="2"/>
        <v>0</v>
      </c>
      <c r="E100" s="159"/>
      <c r="G100" s="157"/>
      <c r="H100" s="158"/>
      <c r="I100" s="159"/>
      <c r="J100" s="46">
        <f t="shared" si="3"/>
        <v>0</v>
      </c>
      <c r="K100" s="159"/>
    </row>
    <row r="101" spans="1:11" x14ac:dyDescent="0.35">
      <c r="A101" s="157"/>
      <c r="B101" s="158"/>
      <c r="C101" s="159"/>
      <c r="D101" s="46">
        <f t="shared" si="2"/>
        <v>0</v>
      </c>
      <c r="E101" s="159"/>
      <c r="G101" s="157"/>
      <c r="H101" s="158"/>
      <c r="I101" s="159"/>
      <c r="J101" s="46">
        <f t="shared" si="3"/>
        <v>0</v>
      </c>
      <c r="K101" s="159"/>
    </row>
    <row r="102" spans="1:11" x14ac:dyDescent="0.35">
      <c r="A102" s="157"/>
      <c r="B102" s="158"/>
      <c r="C102" s="159"/>
      <c r="D102" s="46">
        <f t="shared" si="2"/>
        <v>0</v>
      </c>
      <c r="E102" s="159"/>
      <c r="G102" s="157"/>
      <c r="H102" s="158"/>
      <c r="I102" s="159"/>
      <c r="J102" s="46">
        <f t="shared" si="3"/>
        <v>0</v>
      </c>
      <c r="K102" s="159"/>
    </row>
    <row r="103" spans="1:11" x14ac:dyDescent="0.35">
      <c r="A103" s="157"/>
      <c r="B103" s="158"/>
      <c r="C103" s="159"/>
      <c r="D103" s="46">
        <f t="shared" si="2"/>
        <v>0</v>
      </c>
      <c r="E103" s="159"/>
      <c r="G103" s="157"/>
      <c r="H103" s="158"/>
      <c r="I103" s="159"/>
      <c r="J103" s="46">
        <f t="shared" si="3"/>
        <v>0</v>
      </c>
      <c r="K103" s="159"/>
    </row>
    <row r="104" spans="1:11" x14ac:dyDescent="0.35">
      <c r="A104" s="157"/>
      <c r="B104" s="158"/>
      <c r="C104" s="159"/>
      <c r="D104" s="46">
        <f t="shared" si="2"/>
        <v>0</v>
      </c>
      <c r="E104" s="159"/>
      <c r="G104" s="157"/>
      <c r="H104" s="158"/>
      <c r="I104" s="159"/>
      <c r="J104" s="46">
        <f t="shared" si="3"/>
        <v>0</v>
      </c>
      <c r="K104" s="159"/>
    </row>
    <row r="105" spans="1:11" x14ac:dyDescent="0.35">
      <c r="A105" s="157"/>
      <c r="B105" s="158"/>
      <c r="C105" s="159"/>
      <c r="D105" s="46">
        <f t="shared" si="2"/>
        <v>0</v>
      </c>
      <c r="E105" s="159"/>
      <c r="G105" s="157"/>
      <c r="H105" s="158"/>
      <c r="I105" s="159"/>
      <c r="J105" s="46">
        <f t="shared" si="3"/>
        <v>0</v>
      </c>
      <c r="K105" s="159"/>
    </row>
    <row r="106" spans="1:11" x14ac:dyDescent="0.35">
      <c r="A106" s="157"/>
      <c r="B106" s="158"/>
      <c r="C106" s="159"/>
      <c r="D106" s="46">
        <f t="shared" si="2"/>
        <v>0</v>
      </c>
      <c r="E106" s="159"/>
      <c r="G106" s="157"/>
      <c r="H106" s="158"/>
      <c r="I106" s="159"/>
      <c r="J106" s="46">
        <f t="shared" si="3"/>
        <v>0</v>
      </c>
      <c r="K106" s="159"/>
    </row>
    <row r="107" spans="1:11" x14ac:dyDescent="0.35">
      <c r="A107" s="157"/>
      <c r="B107" s="158"/>
      <c r="C107" s="159"/>
      <c r="D107" s="46">
        <f t="shared" si="2"/>
        <v>0</v>
      </c>
      <c r="E107" s="159"/>
      <c r="G107" s="157"/>
      <c r="H107" s="158"/>
      <c r="I107" s="159"/>
      <c r="J107" s="46">
        <f t="shared" si="3"/>
        <v>0</v>
      </c>
      <c r="K107" s="159"/>
    </row>
    <row r="108" spans="1:11" x14ac:dyDescent="0.35">
      <c r="A108" s="157"/>
      <c r="B108" s="158"/>
      <c r="C108" s="159"/>
      <c r="D108" s="46">
        <f t="shared" si="2"/>
        <v>0</v>
      </c>
      <c r="E108" s="159"/>
      <c r="G108" s="157"/>
      <c r="H108" s="158"/>
      <c r="I108" s="159"/>
      <c r="J108" s="46">
        <f t="shared" si="3"/>
        <v>0</v>
      </c>
      <c r="K108" s="159"/>
    </row>
    <row r="109" spans="1:11" x14ac:dyDescent="0.35">
      <c r="A109" s="157"/>
      <c r="B109" s="158"/>
      <c r="C109" s="159"/>
      <c r="D109" s="46">
        <f t="shared" si="2"/>
        <v>0</v>
      </c>
      <c r="E109" s="159"/>
      <c r="G109" s="157"/>
      <c r="H109" s="158"/>
      <c r="I109" s="159"/>
      <c r="J109" s="46">
        <f t="shared" si="3"/>
        <v>0</v>
      </c>
      <c r="K109" s="159"/>
    </row>
    <row r="110" spans="1:11" x14ac:dyDescent="0.35">
      <c r="A110" s="157"/>
      <c r="B110" s="158"/>
      <c r="C110" s="159"/>
      <c r="D110" s="46">
        <f t="shared" si="2"/>
        <v>0</v>
      </c>
      <c r="E110" s="159"/>
      <c r="G110" s="157"/>
      <c r="H110" s="158"/>
      <c r="I110" s="159"/>
      <c r="J110" s="46">
        <f t="shared" si="3"/>
        <v>0</v>
      </c>
      <c r="K110" s="159"/>
    </row>
    <row r="111" spans="1:11" x14ac:dyDescent="0.35">
      <c r="A111" s="157"/>
      <c r="B111" s="158"/>
      <c r="C111" s="159"/>
      <c r="D111" s="46">
        <f t="shared" si="2"/>
        <v>0</v>
      </c>
      <c r="E111" s="159"/>
      <c r="G111" s="157"/>
      <c r="H111" s="158"/>
      <c r="I111" s="159"/>
      <c r="J111" s="46">
        <f t="shared" si="3"/>
        <v>0</v>
      </c>
      <c r="K111" s="159"/>
    </row>
    <row r="112" spans="1:11" x14ac:dyDescent="0.35">
      <c r="A112" s="157"/>
      <c r="B112" s="158"/>
      <c r="C112" s="159"/>
      <c r="D112" s="46">
        <f t="shared" si="2"/>
        <v>0</v>
      </c>
      <c r="E112" s="159"/>
      <c r="G112" s="157"/>
      <c r="H112" s="158"/>
      <c r="I112" s="159"/>
      <c r="J112" s="46">
        <f t="shared" si="3"/>
        <v>0</v>
      </c>
      <c r="K112" s="159"/>
    </row>
    <row r="113" spans="1:11" x14ac:dyDescent="0.35">
      <c r="A113" s="157"/>
      <c r="B113" s="158"/>
      <c r="C113" s="159"/>
      <c r="D113" s="46">
        <f t="shared" si="2"/>
        <v>0</v>
      </c>
      <c r="E113" s="159"/>
      <c r="G113" s="157"/>
      <c r="H113" s="158"/>
      <c r="I113" s="159"/>
      <c r="J113" s="46">
        <f t="shared" si="3"/>
        <v>0</v>
      </c>
      <c r="K113" s="159"/>
    </row>
    <row r="114" spans="1:11" x14ac:dyDescent="0.35">
      <c r="A114" s="157"/>
      <c r="B114" s="158"/>
      <c r="C114" s="159"/>
      <c r="D114" s="46">
        <f t="shared" si="2"/>
        <v>0</v>
      </c>
      <c r="E114" s="159"/>
      <c r="G114" s="157"/>
      <c r="H114" s="158"/>
      <c r="I114" s="159"/>
      <c r="J114" s="46">
        <f t="shared" si="3"/>
        <v>0</v>
      </c>
      <c r="K114" s="159"/>
    </row>
    <row r="115" spans="1:11" x14ac:dyDescent="0.35">
      <c r="A115" s="157"/>
      <c r="B115" s="158"/>
      <c r="C115" s="159"/>
      <c r="D115" s="46">
        <f t="shared" si="2"/>
        <v>0</v>
      </c>
      <c r="E115" s="159"/>
      <c r="G115" s="157"/>
      <c r="H115" s="158"/>
      <c r="I115" s="159"/>
      <c r="J115" s="46">
        <f t="shared" si="3"/>
        <v>0</v>
      </c>
      <c r="K115" s="159"/>
    </row>
    <row r="116" spans="1:11" x14ac:dyDescent="0.35">
      <c r="A116" s="157"/>
      <c r="B116" s="158"/>
      <c r="C116" s="159"/>
      <c r="D116" s="46">
        <f t="shared" si="2"/>
        <v>0</v>
      </c>
      <c r="E116" s="159"/>
      <c r="G116" s="157"/>
      <c r="H116" s="158"/>
      <c r="I116" s="159"/>
      <c r="J116" s="46">
        <f t="shared" si="3"/>
        <v>0</v>
      </c>
      <c r="K116" s="159"/>
    </row>
    <row r="117" spans="1:11" x14ac:dyDescent="0.35">
      <c r="A117" s="157"/>
      <c r="B117" s="158"/>
      <c r="C117" s="159"/>
      <c r="D117" s="46">
        <f t="shared" si="2"/>
        <v>0</v>
      </c>
      <c r="E117" s="159"/>
      <c r="G117" s="157"/>
      <c r="H117" s="158"/>
      <c r="I117" s="159"/>
      <c r="J117" s="46">
        <f t="shared" si="3"/>
        <v>0</v>
      </c>
      <c r="K117" s="159"/>
    </row>
    <row r="118" spans="1:11" x14ac:dyDescent="0.35">
      <c r="A118" s="157"/>
      <c r="B118" s="158"/>
      <c r="C118" s="159"/>
      <c r="D118" s="46">
        <f t="shared" si="2"/>
        <v>0</v>
      </c>
      <c r="E118" s="159"/>
      <c r="G118" s="157"/>
      <c r="H118" s="158"/>
      <c r="I118" s="159"/>
      <c r="J118" s="46">
        <f t="shared" si="3"/>
        <v>0</v>
      </c>
      <c r="K118" s="159"/>
    </row>
    <row r="119" spans="1:11" x14ac:dyDescent="0.35">
      <c r="A119" s="157"/>
      <c r="B119" s="158"/>
      <c r="C119" s="159"/>
      <c r="D119" s="46">
        <f t="shared" si="2"/>
        <v>0</v>
      </c>
      <c r="E119" s="159"/>
      <c r="G119" s="157"/>
      <c r="H119" s="158"/>
      <c r="I119" s="159"/>
      <c r="J119" s="46">
        <f t="shared" si="3"/>
        <v>0</v>
      </c>
      <c r="K119" s="159"/>
    </row>
    <row r="120" spans="1:11" x14ac:dyDescent="0.35">
      <c r="A120" s="157"/>
      <c r="B120" s="158"/>
      <c r="C120" s="159"/>
      <c r="D120" s="46">
        <f t="shared" si="2"/>
        <v>0</v>
      </c>
      <c r="E120" s="159"/>
      <c r="G120" s="157"/>
      <c r="H120" s="158"/>
      <c r="I120" s="159"/>
      <c r="J120" s="46">
        <f t="shared" si="3"/>
        <v>0</v>
      </c>
      <c r="K120" s="159"/>
    </row>
    <row r="121" spans="1:11" x14ac:dyDescent="0.35">
      <c r="A121" s="157"/>
      <c r="B121" s="158"/>
      <c r="C121" s="159"/>
      <c r="D121" s="46">
        <f t="shared" si="2"/>
        <v>0</v>
      </c>
      <c r="E121" s="159"/>
      <c r="G121" s="157"/>
      <c r="H121" s="158"/>
      <c r="I121" s="159"/>
      <c r="J121" s="46">
        <f t="shared" si="3"/>
        <v>0</v>
      </c>
      <c r="K121" s="159"/>
    </row>
    <row r="122" spans="1:11" x14ac:dyDescent="0.35">
      <c r="A122" s="157"/>
      <c r="B122" s="158"/>
      <c r="C122" s="159"/>
      <c r="D122" s="46">
        <f t="shared" si="2"/>
        <v>0</v>
      </c>
      <c r="E122" s="159"/>
      <c r="G122" s="157"/>
      <c r="H122" s="158"/>
      <c r="I122" s="159"/>
      <c r="J122" s="46">
        <f t="shared" si="3"/>
        <v>0</v>
      </c>
      <c r="K122" s="159"/>
    </row>
    <row r="123" spans="1:11" x14ac:dyDescent="0.35">
      <c r="A123" s="157"/>
      <c r="B123" s="158"/>
      <c r="C123" s="159"/>
      <c r="D123" s="46">
        <f t="shared" si="2"/>
        <v>0</v>
      </c>
      <c r="E123" s="159"/>
      <c r="G123" s="157"/>
      <c r="H123" s="158"/>
      <c r="I123" s="159"/>
      <c r="J123" s="46">
        <f t="shared" si="3"/>
        <v>0</v>
      </c>
      <c r="K123" s="159"/>
    </row>
    <row r="124" spans="1:11" x14ac:dyDescent="0.35">
      <c r="A124" s="157"/>
      <c r="B124" s="158"/>
      <c r="C124" s="159"/>
      <c r="D124" s="46">
        <f t="shared" si="2"/>
        <v>0</v>
      </c>
      <c r="E124" s="159"/>
      <c r="G124" s="157"/>
      <c r="H124" s="158"/>
      <c r="I124" s="159"/>
      <c r="J124" s="46">
        <f t="shared" si="3"/>
        <v>0</v>
      </c>
      <c r="K124" s="159"/>
    </row>
    <row r="125" spans="1:11" x14ac:dyDescent="0.35">
      <c r="A125" s="157"/>
      <c r="B125" s="158"/>
      <c r="C125" s="159"/>
      <c r="D125" s="46">
        <f t="shared" si="2"/>
        <v>0</v>
      </c>
      <c r="E125" s="159"/>
      <c r="G125" s="157"/>
      <c r="H125" s="158"/>
      <c r="I125" s="159"/>
      <c r="J125" s="46">
        <f t="shared" si="3"/>
        <v>0</v>
      </c>
      <c r="K125" s="159"/>
    </row>
    <row r="126" spans="1:11" x14ac:dyDescent="0.35">
      <c r="A126" s="157"/>
      <c r="B126" s="158"/>
      <c r="C126" s="159"/>
      <c r="D126" s="46">
        <f t="shared" si="2"/>
        <v>0</v>
      </c>
      <c r="E126" s="159"/>
      <c r="G126" s="157"/>
      <c r="H126" s="158"/>
      <c r="I126" s="159"/>
      <c r="J126" s="46">
        <f t="shared" si="3"/>
        <v>0</v>
      </c>
      <c r="K126" s="159"/>
    </row>
    <row r="127" spans="1:11" ht="15" thickBot="1" x14ac:dyDescent="0.4">
      <c r="A127" s="157"/>
      <c r="B127" s="158"/>
      <c r="C127" s="159"/>
      <c r="D127" s="46">
        <f t="shared" si="2"/>
        <v>0</v>
      </c>
      <c r="E127" s="159"/>
      <c r="G127" s="157"/>
      <c r="H127" s="158"/>
      <c r="I127" s="159"/>
      <c r="J127" s="46">
        <f t="shared" si="3"/>
        <v>0</v>
      </c>
      <c r="K127" s="159"/>
    </row>
    <row r="128" spans="1:11" ht="15" thickBot="1" x14ac:dyDescent="0.4">
      <c r="A128" s="370"/>
      <c r="B128" s="370" t="s">
        <v>62</v>
      </c>
      <c r="C128" s="44">
        <f>SUM(C73:C127)</f>
        <v>0</v>
      </c>
      <c r="D128" s="45">
        <f>SUM(D73:D127)</f>
        <v>0</v>
      </c>
      <c r="E128" s="371"/>
      <c r="G128" s="370"/>
      <c r="H128" s="370" t="s">
        <v>62</v>
      </c>
      <c r="I128" s="44">
        <f>SUM(I73:I127)</f>
        <v>0</v>
      </c>
      <c r="J128" s="45">
        <f>SUM(J73:J127)</f>
        <v>0</v>
      </c>
      <c r="K128" s="371"/>
    </row>
    <row r="129" spans="1:11" ht="15" thickBot="1" x14ac:dyDescent="0.4">
      <c r="A129" s="372"/>
      <c r="B129" s="372"/>
      <c r="C129" s="373"/>
      <c r="D129" s="373"/>
      <c r="E129" s="373"/>
      <c r="I129" s="354"/>
      <c r="J129" s="354"/>
      <c r="K129" s="354"/>
    </row>
    <row r="130" spans="1:11" ht="29.5" thickBot="1" x14ac:dyDescent="0.4">
      <c r="A130" s="374" t="s">
        <v>63</v>
      </c>
      <c r="B130" s="162"/>
      <c r="C130" s="375" t="s">
        <v>61</v>
      </c>
      <c r="D130" s="43" t="e">
        <f>D128/B130</f>
        <v>#DIV/0!</v>
      </c>
      <c r="E130" s="372"/>
      <c r="G130" s="374" t="s">
        <v>63</v>
      </c>
      <c r="H130" s="162"/>
      <c r="I130" s="375" t="s">
        <v>61</v>
      </c>
      <c r="J130" s="43" t="e">
        <f>J128/H130</f>
        <v>#DIV/0!</v>
      </c>
    </row>
    <row r="133" spans="1:11" x14ac:dyDescent="0.35">
      <c r="A133" s="566" t="s">
        <v>26</v>
      </c>
      <c r="B133" s="567"/>
      <c r="C133" s="567"/>
      <c r="D133" s="567"/>
      <c r="E133" s="567"/>
      <c r="F133" s="382"/>
      <c r="G133" s="566" t="s">
        <v>27</v>
      </c>
      <c r="H133" s="567"/>
      <c r="I133" s="567"/>
      <c r="J133" s="567"/>
      <c r="K133" s="567"/>
    </row>
    <row r="134" spans="1:11" ht="103.5" customHeight="1" x14ac:dyDescent="0.35">
      <c r="A134" s="365" t="s">
        <v>47</v>
      </c>
      <c r="B134" s="563"/>
      <c r="C134" s="564"/>
      <c r="D134" s="564"/>
      <c r="E134" s="564"/>
      <c r="F134" s="382"/>
      <c r="G134" s="365" t="s">
        <v>47</v>
      </c>
      <c r="H134" s="557">
        <v>15</v>
      </c>
      <c r="I134" s="558"/>
      <c r="J134" s="558"/>
      <c r="K134" s="559"/>
    </row>
    <row r="135" spans="1:11" x14ac:dyDescent="0.35">
      <c r="A135" s="367"/>
      <c r="B135" s="368"/>
      <c r="C135" s="368"/>
      <c r="D135" s="368"/>
      <c r="E135" s="368"/>
      <c r="F135" s="368"/>
      <c r="G135" s="368"/>
      <c r="H135" s="368"/>
      <c r="I135" s="368"/>
      <c r="J135" s="367"/>
      <c r="K135" s="368"/>
    </row>
    <row r="136" spans="1:11" ht="29" x14ac:dyDescent="0.35">
      <c r="A136" s="365" t="s">
        <v>54</v>
      </c>
      <c r="B136" s="365" t="s">
        <v>55</v>
      </c>
      <c r="C136" s="365" t="s">
        <v>56</v>
      </c>
      <c r="D136" s="56" t="s">
        <v>57</v>
      </c>
      <c r="E136" s="56" t="s">
        <v>58</v>
      </c>
      <c r="F136" s="372"/>
      <c r="G136" s="365" t="s">
        <v>54</v>
      </c>
      <c r="H136" s="365" t="s">
        <v>55</v>
      </c>
      <c r="I136" s="365" t="s">
        <v>56</v>
      </c>
      <c r="J136" s="56" t="s">
        <v>57</v>
      </c>
      <c r="K136" s="56" t="s">
        <v>58</v>
      </c>
    </row>
    <row r="137" spans="1:11" x14ac:dyDescent="0.35">
      <c r="A137" s="1"/>
      <c r="B137" s="2"/>
      <c r="C137" s="3"/>
      <c r="D137" s="47">
        <f>C137*100</f>
        <v>0</v>
      </c>
      <c r="E137" s="4"/>
      <c r="G137" s="157"/>
      <c r="H137" s="158"/>
      <c r="I137" s="159"/>
      <c r="J137" s="46">
        <f>I137*100</f>
        <v>0</v>
      </c>
      <c r="K137" s="160"/>
    </row>
    <row r="138" spans="1:11" x14ac:dyDescent="0.35">
      <c r="A138" s="1"/>
      <c r="B138" s="2"/>
      <c r="C138" s="3"/>
      <c r="D138" s="47">
        <f t="shared" ref="D138:D191" si="4">C138*100</f>
        <v>0</v>
      </c>
      <c r="E138" s="4"/>
      <c r="G138" s="157"/>
      <c r="H138" s="158"/>
      <c r="I138" s="159"/>
      <c r="J138" s="46">
        <f t="shared" ref="J138:J191" si="5">I138*100</f>
        <v>0</v>
      </c>
      <c r="K138" s="160"/>
    </row>
    <row r="139" spans="1:11" x14ac:dyDescent="0.35">
      <c r="A139" s="1"/>
      <c r="B139" s="2"/>
      <c r="C139" s="3"/>
      <c r="D139" s="47">
        <f t="shared" si="4"/>
        <v>0</v>
      </c>
      <c r="E139" s="3"/>
      <c r="G139" s="157"/>
      <c r="H139" s="158"/>
      <c r="I139" s="159"/>
      <c r="J139" s="46">
        <f t="shared" si="5"/>
        <v>0</v>
      </c>
      <c r="K139" s="159"/>
    </row>
    <row r="140" spans="1:11" x14ac:dyDescent="0.35">
      <c r="A140" s="1"/>
      <c r="B140" s="2"/>
      <c r="C140" s="3"/>
      <c r="D140" s="47">
        <f t="shared" si="4"/>
        <v>0</v>
      </c>
      <c r="E140" s="3"/>
      <c r="G140" s="157"/>
      <c r="H140" s="158"/>
      <c r="I140" s="159"/>
      <c r="J140" s="46">
        <f t="shared" si="5"/>
        <v>0</v>
      </c>
      <c r="K140" s="159"/>
    </row>
    <row r="141" spans="1:11" x14ac:dyDescent="0.35">
      <c r="A141" s="1"/>
      <c r="B141" s="2"/>
      <c r="C141" s="3"/>
      <c r="D141" s="47">
        <f t="shared" si="4"/>
        <v>0</v>
      </c>
      <c r="E141" s="3"/>
      <c r="G141" s="157"/>
      <c r="H141" s="158"/>
      <c r="I141" s="159"/>
      <c r="J141" s="46">
        <f t="shared" si="5"/>
        <v>0</v>
      </c>
      <c r="K141" s="159"/>
    </row>
    <row r="142" spans="1:11" x14ac:dyDescent="0.35">
      <c r="A142" s="1"/>
      <c r="B142" s="2"/>
      <c r="C142" s="3"/>
      <c r="D142" s="47">
        <f t="shared" si="4"/>
        <v>0</v>
      </c>
      <c r="E142" s="3"/>
      <c r="G142" s="157"/>
      <c r="H142" s="158"/>
      <c r="I142" s="159"/>
      <c r="J142" s="46">
        <f t="shared" si="5"/>
        <v>0</v>
      </c>
      <c r="K142" s="159"/>
    </row>
    <row r="143" spans="1:11" x14ac:dyDescent="0.35">
      <c r="A143" s="1"/>
      <c r="B143" s="2"/>
      <c r="C143" s="3"/>
      <c r="D143" s="47">
        <f t="shared" si="4"/>
        <v>0</v>
      </c>
      <c r="E143" s="3"/>
      <c r="G143" s="157"/>
      <c r="H143" s="158"/>
      <c r="I143" s="159"/>
      <c r="J143" s="46">
        <f t="shared" si="5"/>
        <v>0</v>
      </c>
      <c r="K143" s="159"/>
    </row>
    <row r="144" spans="1:11" x14ac:dyDescent="0.35">
      <c r="A144" s="1"/>
      <c r="B144" s="2"/>
      <c r="C144" s="3"/>
      <c r="D144" s="47">
        <f t="shared" si="4"/>
        <v>0</v>
      </c>
      <c r="E144" s="3"/>
      <c r="G144" s="157"/>
      <c r="H144" s="158"/>
      <c r="I144" s="159"/>
      <c r="J144" s="46">
        <f t="shared" si="5"/>
        <v>0</v>
      </c>
      <c r="K144" s="159"/>
    </row>
    <row r="145" spans="1:11" x14ac:dyDescent="0.35">
      <c r="A145" s="1"/>
      <c r="B145" s="2"/>
      <c r="C145" s="3"/>
      <c r="D145" s="47">
        <f t="shared" si="4"/>
        <v>0</v>
      </c>
      <c r="E145" s="3"/>
      <c r="G145" s="157"/>
      <c r="H145" s="158"/>
      <c r="I145" s="159"/>
      <c r="J145" s="46">
        <f t="shared" si="5"/>
        <v>0</v>
      </c>
      <c r="K145" s="159"/>
    </row>
    <row r="146" spans="1:11" x14ac:dyDescent="0.35">
      <c r="A146" s="1"/>
      <c r="B146" s="2"/>
      <c r="C146" s="3"/>
      <c r="D146" s="47">
        <f t="shared" si="4"/>
        <v>0</v>
      </c>
      <c r="E146" s="3"/>
      <c r="G146" s="157"/>
      <c r="H146" s="158"/>
      <c r="I146" s="159"/>
      <c r="J146" s="46">
        <f t="shared" si="5"/>
        <v>0</v>
      </c>
      <c r="K146" s="159"/>
    </row>
    <row r="147" spans="1:11" x14ac:dyDescent="0.35">
      <c r="A147" s="1"/>
      <c r="B147" s="2"/>
      <c r="C147" s="3"/>
      <c r="D147" s="47">
        <f t="shared" si="4"/>
        <v>0</v>
      </c>
      <c r="E147" s="3"/>
      <c r="G147" s="157"/>
      <c r="H147" s="158"/>
      <c r="I147" s="159"/>
      <c r="J147" s="46">
        <f t="shared" si="5"/>
        <v>0</v>
      </c>
      <c r="K147" s="159"/>
    </row>
    <row r="148" spans="1:11" x14ac:dyDescent="0.35">
      <c r="A148" s="1"/>
      <c r="B148" s="2"/>
      <c r="C148" s="3"/>
      <c r="D148" s="47">
        <f t="shared" si="4"/>
        <v>0</v>
      </c>
      <c r="E148" s="3"/>
      <c r="G148" s="157"/>
      <c r="H148" s="158"/>
      <c r="I148" s="159"/>
      <c r="J148" s="46">
        <f t="shared" si="5"/>
        <v>0</v>
      </c>
      <c r="K148" s="159"/>
    </row>
    <row r="149" spans="1:11" x14ac:dyDescent="0.35">
      <c r="A149" s="1"/>
      <c r="B149" s="2"/>
      <c r="C149" s="3"/>
      <c r="D149" s="47">
        <f t="shared" si="4"/>
        <v>0</v>
      </c>
      <c r="E149" s="3"/>
      <c r="G149" s="157"/>
      <c r="H149" s="158"/>
      <c r="I149" s="159"/>
      <c r="J149" s="46">
        <f t="shared" si="5"/>
        <v>0</v>
      </c>
      <c r="K149" s="159"/>
    </row>
    <row r="150" spans="1:11" x14ac:dyDescent="0.35">
      <c r="A150" s="1"/>
      <c r="B150" s="2"/>
      <c r="C150" s="3"/>
      <c r="D150" s="47">
        <f t="shared" si="4"/>
        <v>0</v>
      </c>
      <c r="E150" s="3"/>
      <c r="G150" s="157"/>
      <c r="H150" s="158"/>
      <c r="I150" s="159"/>
      <c r="J150" s="46">
        <f t="shared" si="5"/>
        <v>0</v>
      </c>
      <c r="K150" s="159"/>
    </row>
    <row r="151" spans="1:11" x14ac:dyDescent="0.35">
      <c r="A151" s="1"/>
      <c r="B151" s="2"/>
      <c r="C151" s="3"/>
      <c r="D151" s="47">
        <f t="shared" si="4"/>
        <v>0</v>
      </c>
      <c r="E151" s="3"/>
      <c r="G151" s="157"/>
      <c r="H151" s="158"/>
      <c r="I151" s="159"/>
      <c r="J151" s="46">
        <f t="shared" si="5"/>
        <v>0</v>
      </c>
      <c r="K151" s="159"/>
    </row>
    <row r="152" spans="1:11" x14ac:dyDescent="0.35">
      <c r="A152" s="1"/>
      <c r="B152" s="2"/>
      <c r="C152" s="3"/>
      <c r="D152" s="47">
        <f t="shared" si="4"/>
        <v>0</v>
      </c>
      <c r="E152" s="3"/>
      <c r="G152" s="157"/>
      <c r="H152" s="158"/>
      <c r="I152" s="159"/>
      <c r="J152" s="46">
        <f t="shared" si="5"/>
        <v>0</v>
      </c>
      <c r="K152" s="159"/>
    </row>
    <row r="153" spans="1:11" x14ac:dyDescent="0.35">
      <c r="A153" s="1"/>
      <c r="B153" s="2"/>
      <c r="C153" s="3"/>
      <c r="D153" s="47">
        <f t="shared" si="4"/>
        <v>0</v>
      </c>
      <c r="E153" s="3"/>
      <c r="G153" s="157"/>
      <c r="H153" s="158"/>
      <c r="I153" s="159"/>
      <c r="J153" s="46">
        <f t="shared" si="5"/>
        <v>0</v>
      </c>
      <c r="K153" s="159"/>
    </row>
    <row r="154" spans="1:11" x14ac:dyDescent="0.35">
      <c r="A154" s="1"/>
      <c r="B154" s="2"/>
      <c r="C154" s="3"/>
      <c r="D154" s="47">
        <f t="shared" si="4"/>
        <v>0</v>
      </c>
      <c r="E154" s="3"/>
      <c r="G154" s="157"/>
      <c r="H154" s="158"/>
      <c r="I154" s="159"/>
      <c r="J154" s="46">
        <f t="shared" si="5"/>
        <v>0</v>
      </c>
      <c r="K154" s="159"/>
    </row>
    <row r="155" spans="1:11" x14ac:dyDescent="0.35">
      <c r="A155" s="1"/>
      <c r="B155" s="2"/>
      <c r="C155" s="3"/>
      <c r="D155" s="47">
        <f t="shared" si="4"/>
        <v>0</v>
      </c>
      <c r="E155" s="3"/>
      <c r="G155" s="157"/>
      <c r="H155" s="158"/>
      <c r="I155" s="159"/>
      <c r="J155" s="46">
        <f t="shared" si="5"/>
        <v>0</v>
      </c>
      <c r="K155" s="159"/>
    </row>
    <row r="156" spans="1:11" x14ac:dyDescent="0.35">
      <c r="A156" s="1"/>
      <c r="B156" s="2"/>
      <c r="C156" s="3"/>
      <c r="D156" s="47">
        <f t="shared" si="4"/>
        <v>0</v>
      </c>
      <c r="E156" s="3"/>
      <c r="G156" s="157"/>
      <c r="H156" s="158"/>
      <c r="I156" s="159"/>
      <c r="J156" s="46">
        <f t="shared" si="5"/>
        <v>0</v>
      </c>
      <c r="K156" s="159"/>
    </row>
    <row r="157" spans="1:11" x14ac:dyDescent="0.35">
      <c r="A157" s="1"/>
      <c r="B157" s="2"/>
      <c r="C157" s="3"/>
      <c r="D157" s="47">
        <f t="shared" si="4"/>
        <v>0</v>
      </c>
      <c r="E157" s="3"/>
      <c r="G157" s="157"/>
      <c r="H157" s="158"/>
      <c r="I157" s="159"/>
      <c r="J157" s="46">
        <f t="shared" si="5"/>
        <v>0</v>
      </c>
      <c r="K157" s="159"/>
    </row>
    <row r="158" spans="1:11" x14ac:dyDescent="0.35">
      <c r="A158" s="1"/>
      <c r="B158" s="2"/>
      <c r="C158" s="3"/>
      <c r="D158" s="47">
        <f t="shared" si="4"/>
        <v>0</v>
      </c>
      <c r="E158" s="3"/>
      <c r="G158" s="157"/>
      <c r="H158" s="158"/>
      <c r="I158" s="159"/>
      <c r="J158" s="46">
        <f t="shared" si="5"/>
        <v>0</v>
      </c>
      <c r="K158" s="159"/>
    </row>
    <row r="159" spans="1:11" x14ac:dyDescent="0.35">
      <c r="A159" s="1"/>
      <c r="B159" s="2"/>
      <c r="C159" s="3"/>
      <c r="D159" s="47">
        <f t="shared" si="4"/>
        <v>0</v>
      </c>
      <c r="E159" s="3"/>
      <c r="G159" s="157"/>
      <c r="H159" s="158"/>
      <c r="I159" s="159"/>
      <c r="J159" s="46">
        <f t="shared" si="5"/>
        <v>0</v>
      </c>
      <c r="K159" s="159"/>
    </row>
    <row r="160" spans="1:11" x14ac:dyDescent="0.35">
      <c r="A160" s="1"/>
      <c r="B160" s="2"/>
      <c r="C160" s="3"/>
      <c r="D160" s="47">
        <f t="shared" si="4"/>
        <v>0</v>
      </c>
      <c r="E160" s="3"/>
      <c r="G160" s="157"/>
      <c r="H160" s="158"/>
      <c r="I160" s="159"/>
      <c r="J160" s="46">
        <f t="shared" si="5"/>
        <v>0</v>
      </c>
      <c r="K160" s="159"/>
    </row>
    <row r="161" spans="1:11" x14ac:dyDescent="0.35">
      <c r="A161" s="1"/>
      <c r="B161" s="2"/>
      <c r="C161" s="3"/>
      <c r="D161" s="47">
        <f t="shared" si="4"/>
        <v>0</v>
      </c>
      <c r="E161" s="3"/>
      <c r="G161" s="157"/>
      <c r="H161" s="158"/>
      <c r="I161" s="159"/>
      <c r="J161" s="46">
        <f t="shared" si="5"/>
        <v>0</v>
      </c>
      <c r="K161" s="159"/>
    </row>
    <row r="162" spans="1:11" x14ac:dyDescent="0.35">
      <c r="A162" s="1"/>
      <c r="B162" s="2"/>
      <c r="C162" s="3"/>
      <c r="D162" s="47">
        <f t="shared" si="4"/>
        <v>0</v>
      </c>
      <c r="E162" s="3"/>
      <c r="G162" s="157"/>
      <c r="H162" s="158"/>
      <c r="I162" s="159"/>
      <c r="J162" s="46">
        <f t="shared" si="5"/>
        <v>0</v>
      </c>
      <c r="K162" s="159"/>
    </row>
    <row r="163" spans="1:11" x14ac:dyDescent="0.35">
      <c r="A163" s="1"/>
      <c r="B163" s="2"/>
      <c r="C163" s="3"/>
      <c r="D163" s="47">
        <f t="shared" si="4"/>
        <v>0</v>
      </c>
      <c r="E163" s="3"/>
      <c r="G163" s="157"/>
      <c r="H163" s="158"/>
      <c r="I163" s="159"/>
      <c r="J163" s="46">
        <f t="shared" si="5"/>
        <v>0</v>
      </c>
      <c r="K163" s="159"/>
    </row>
    <row r="164" spans="1:11" x14ac:dyDescent="0.35">
      <c r="A164" s="1"/>
      <c r="B164" s="2"/>
      <c r="C164" s="3"/>
      <c r="D164" s="47">
        <f t="shared" si="4"/>
        <v>0</v>
      </c>
      <c r="E164" s="3"/>
      <c r="G164" s="157"/>
      <c r="H164" s="158"/>
      <c r="I164" s="159"/>
      <c r="J164" s="46">
        <f t="shared" si="5"/>
        <v>0</v>
      </c>
      <c r="K164" s="159"/>
    </row>
    <row r="165" spans="1:11" x14ac:dyDescent="0.35">
      <c r="A165" s="1"/>
      <c r="B165" s="2"/>
      <c r="C165" s="3"/>
      <c r="D165" s="47">
        <f t="shared" si="4"/>
        <v>0</v>
      </c>
      <c r="E165" s="3"/>
      <c r="G165" s="157"/>
      <c r="H165" s="158"/>
      <c r="I165" s="159"/>
      <c r="J165" s="46">
        <f t="shared" si="5"/>
        <v>0</v>
      </c>
      <c r="K165" s="159"/>
    </row>
    <row r="166" spans="1:11" x14ac:dyDescent="0.35">
      <c r="A166" s="1"/>
      <c r="B166" s="2"/>
      <c r="C166" s="3"/>
      <c r="D166" s="47">
        <f t="shared" si="4"/>
        <v>0</v>
      </c>
      <c r="E166" s="3"/>
      <c r="G166" s="157"/>
      <c r="H166" s="158"/>
      <c r="I166" s="159"/>
      <c r="J166" s="46">
        <f t="shared" si="5"/>
        <v>0</v>
      </c>
      <c r="K166" s="159"/>
    </row>
    <row r="167" spans="1:11" x14ac:dyDescent="0.35">
      <c r="A167" s="1"/>
      <c r="B167" s="2"/>
      <c r="C167" s="3"/>
      <c r="D167" s="47">
        <f t="shared" si="4"/>
        <v>0</v>
      </c>
      <c r="E167" s="3"/>
      <c r="G167" s="157"/>
      <c r="H167" s="158"/>
      <c r="I167" s="159"/>
      <c r="J167" s="46">
        <f t="shared" si="5"/>
        <v>0</v>
      </c>
      <c r="K167" s="159"/>
    </row>
    <row r="168" spans="1:11" x14ac:dyDescent="0.35">
      <c r="A168" s="1"/>
      <c r="B168" s="2"/>
      <c r="C168" s="3"/>
      <c r="D168" s="47">
        <f t="shared" si="4"/>
        <v>0</v>
      </c>
      <c r="E168" s="3"/>
      <c r="G168" s="157"/>
      <c r="H168" s="158"/>
      <c r="I168" s="159"/>
      <c r="J168" s="46">
        <f t="shared" si="5"/>
        <v>0</v>
      </c>
      <c r="K168" s="159"/>
    </row>
    <row r="169" spans="1:11" x14ac:dyDescent="0.35">
      <c r="A169" s="1"/>
      <c r="B169" s="2"/>
      <c r="C169" s="3"/>
      <c r="D169" s="47">
        <f t="shared" si="4"/>
        <v>0</v>
      </c>
      <c r="E169" s="3"/>
      <c r="G169" s="157"/>
      <c r="H169" s="158"/>
      <c r="I169" s="159"/>
      <c r="J169" s="46">
        <f t="shared" si="5"/>
        <v>0</v>
      </c>
      <c r="K169" s="159"/>
    </row>
    <row r="170" spans="1:11" x14ac:dyDescent="0.35">
      <c r="A170" s="1"/>
      <c r="B170" s="2"/>
      <c r="C170" s="3"/>
      <c r="D170" s="47">
        <f t="shared" si="4"/>
        <v>0</v>
      </c>
      <c r="E170" s="3"/>
      <c r="G170" s="157"/>
      <c r="H170" s="158"/>
      <c r="I170" s="159"/>
      <c r="J170" s="46">
        <f t="shared" si="5"/>
        <v>0</v>
      </c>
      <c r="K170" s="159"/>
    </row>
    <row r="171" spans="1:11" x14ac:dyDescent="0.35">
      <c r="A171" s="1"/>
      <c r="B171" s="2"/>
      <c r="C171" s="3"/>
      <c r="D171" s="47">
        <f t="shared" si="4"/>
        <v>0</v>
      </c>
      <c r="E171" s="3"/>
      <c r="G171" s="157"/>
      <c r="H171" s="158"/>
      <c r="I171" s="159"/>
      <c r="J171" s="46">
        <f t="shared" si="5"/>
        <v>0</v>
      </c>
      <c r="K171" s="159"/>
    </row>
    <row r="172" spans="1:11" x14ac:dyDescent="0.35">
      <c r="A172" s="1"/>
      <c r="B172" s="2"/>
      <c r="C172" s="3"/>
      <c r="D172" s="47">
        <f t="shared" si="4"/>
        <v>0</v>
      </c>
      <c r="E172" s="3"/>
      <c r="G172" s="157"/>
      <c r="H172" s="158"/>
      <c r="I172" s="159"/>
      <c r="J172" s="46">
        <f t="shared" si="5"/>
        <v>0</v>
      </c>
      <c r="K172" s="159"/>
    </row>
    <row r="173" spans="1:11" x14ac:dyDescent="0.35">
      <c r="A173" s="1"/>
      <c r="B173" s="2"/>
      <c r="C173" s="3"/>
      <c r="D173" s="47">
        <f t="shared" si="4"/>
        <v>0</v>
      </c>
      <c r="E173" s="3"/>
      <c r="G173" s="157"/>
      <c r="H173" s="158"/>
      <c r="I173" s="159"/>
      <c r="J173" s="46">
        <f t="shared" si="5"/>
        <v>0</v>
      </c>
      <c r="K173" s="159"/>
    </row>
    <row r="174" spans="1:11" x14ac:dyDescent="0.35">
      <c r="A174" s="1"/>
      <c r="B174" s="2"/>
      <c r="C174" s="3"/>
      <c r="D174" s="47">
        <f t="shared" si="4"/>
        <v>0</v>
      </c>
      <c r="E174" s="3"/>
      <c r="G174" s="157"/>
      <c r="H174" s="158"/>
      <c r="I174" s="159"/>
      <c r="J174" s="46">
        <f t="shared" si="5"/>
        <v>0</v>
      </c>
      <c r="K174" s="159"/>
    </row>
    <row r="175" spans="1:11" x14ac:dyDescent="0.35">
      <c r="A175" s="1"/>
      <c r="B175" s="2"/>
      <c r="C175" s="3"/>
      <c r="D175" s="47">
        <f t="shared" si="4"/>
        <v>0</v>
      </c>
      <c r="E175" s="3"/>
      <c r="G175" s="157"/>
      <c r="H175" s="158"/>
      <c r="I175" s="159"/>
      <c r="J175" s="46">
        <f t="shared" si="5"/>
        <v>0</v>
      </c>
      <c r="K175" s="159"/>
    </row>
    <row r="176" spans="1:11" x14ac:dyDescent="0.35">
      <c r="A176" s="1"/>
      <c r="B176" s="2"/>
      <c r="C176" s="3"/>
      <c r="D176" s="47">
        <f t="shared" si="4"/>
        <v>0</v>
      </c>
      <c r="E176" s="3"/>
      <c r="G176" s="157"/>
      <c r="H176" s="158"/>
      <c r="I176" s="159"/>
      <c r="J176" s="46">
        <f t="shared" si="5"/>
        <v>0</v>
      </c>
      <c r="K176" s="159"/>
    </row>
    <row r="177" spans="1:11" x14ac:dyDescent="0.35">
      <c r="A177" s="1"/>
      <c r="B177" s="2"/>
      <c r="C177" s="3"/>
      <c r="D177" s="47">
        <f t="shared" si="4"/>
        <v>0</v>
      </c>
      <c r="E177" s="3"/>
      <c r="G177" s="157"/>
      <c r="H177" s="158"/>
      <c r="I177" s="159"/>
      <c r="J177" s="46">
        <f t="shared" si="5"/>
        <v>0</v>
      </c>
      <c r="K177" s="159"/>
    </row>
    <row r="178" spans="1:11" x14ac:dyDescent="0.35">
      <c r="A178" s="1"/>
      <c r="B178" s="2"/>
      <c r="C178" s="3"/>
      <c r="D178" s="47">
        <f t="shared" si="4"/>
        <v>0</v>
      </c>
      <c r="E178" s="3"/>
      <c r="G178" s="157"/>
      <c r="H178" s="158"/>
      <c r="I178" s="159"/>
      <c r="J178" s="46">
        <f t="shared" si="5"/>
        <v>0</v>
      </c>
      <c r="K178" s="159"/>
    </row>
    <row r="179" spans="1:11" x14ac:dyDescent="0.35">
      <c r="A179" s="1"/>
      <c r="B179" s="2"/>
      <c r="C179" s="3"/>
      <c r="D179" s="47">
        <f t="shared" si="4"/>
        <v>0</v>
      </c>
      <c r="E179" s="3"/>
      <c r="G179" s="157"/>
      <c r="H179" s="158"/>
      <c r="I179" s="159"/>
      <c r="J179" s="46">
        <f t="shared" si="5"/>
        <v>0</v>
      </c>
      <c r="K179" s="159"/>
    </row>
    <row r="180" spans="1:11" x14ac:dyDescent="0.35">
      <c r="A180" s="1"/>
      <c r="B180" s="2"/>
      <c r="C180" s="3"/>
      <c r="D180" s="47">
        <f t="shared" si="4"/>
        <v>0</v>
      </c>
      <c r="E180" s="3"/>
      <c r="G180" s="157"/>
      <c r="H180" s="158"/>
      <c r="I180" s="159"/>
      <c r="J180" s="46">
        <f t="shared" si="5"/>
        <v>0</v>
      </c>
      <c r="K180" s="159"/>
    </row>
    <row r="181" spans="1:11" x14ac:dyDescent="0.35">
      <c r="A181" s="1"/>
      <c r="B181" s="2"/>
      <c r="C181" s="3"/>
      <c r="D181" s="47">
        <f t="shared" si="4"/>
        <v>0</v>
      </c>
      <c r="E181" s="3"/>
      <c r="G181" s="157"/>
      <c r="H181" s="158"/>
      <c r="I181" s="159"/>
      <c r="J181" s="46">
        <f t="shared" si="5"/>
        <v>0</v>
      </c>
      <c r="K181" s="159"/>
    </row>
    <row r="182" spans="1:11" x14ac:dyDescent="0.35">
      <c r="A182" s="1"/>
      <c r="B182" s="2"/>
      <c r="C182" s="3"/>
      <c r="D182" s="47">
        <f t="shared" si="4"/>
        <v>0</v>
      </c>
      <c r="E182" s="3"/>
      <c r="G182" s="157"/>
      <c r="H182" s="158"/>
      <c r="I182" s="159"/>
      <c r="J182" s="46">
        <f t="shared" si="5"/>
        <v>0</v>
      </c>
      <c r="K182" s="159"/>
    </row>
    <row r="183" spans="1:11" x14ac:dyDescent="0.35">
      <c r="A183" s="1"/>
      <c r="B183" s="2"/>
      <c r="C183" s="3"/>
      <c r="D183" s="47">
        <f t="shared" si="4"/>
        <v>0</v>
      </c>
      <c r="E183" s="3"/>
      <c r="G183" s="157"/>
      <c r="H183" s="158"/>
      <c r="I183" s="159"/>
      <c r="J183" s="46">
        <f t="shared" si="5"/>
        <v>0</v>
      </c>
      <c r="K183" s="159"/>
    </row>
    <row r="184" spans="1:11" x14ac:dyDescent="0.35">
      <c r="A184" s="1"/>
      <c r="B184" s="2"/>
      <c r="C184" s="3"/>
      <c r="D184" s="47">
        <f t="shared" si="4"/>
        <v>0</v>
      </c>
      <c r="E184" s="3"/>
      <c r="G184" s="157"/>
      <c r="H184" s="158"/>
      <c r="I184" s="159"/>
      <c r="J184" s="46">
        <f t="shared" si="5"/>
        <v>0</v>
      </c>
      <c r="K184" s="159"/>
    </row>
    <row r="185" spans="1:11" x14ac:dyDescent="0.35">
      <c r="A185" s="1"/>
      <c r="B185" s="2"/>
      <c r="C185" s="3"/>
      <c r="D185" s="47">
        <f t="shared" si="4"/>
        <v>0</v>
      </c>
      <c r="E185" s="3"/>
      <c r="G185" s="157"/>
      <c r="H185" s="158"/>
      <c r="I185" s="159"/>
      <c r="J185" s="46">
        <f t="shared" si="5"/>
        <v>0</v>
      </c>
      <c r="K185" s="159"/>
    </row>
    <row r="186" spans="1:11" x14ac:dyDescent="0.35">
      <c r="A186" s="1"/>
      <c r="B186" s="2"/>
      <c r="C186" s="3"/>
      <c r="D186" s="47">
        <f t="shared" si="4"/>
        <v>0</v>
      </c>
      <c r="E186" s="3"/>
      <c r="G186" s="157"/>
      <c r="H186" s="158"/>
      <c r="I186" s="159"/>
      <c r="J186" s="46">
        <f t="shared" si="5"/>
        <v>0</v>
      </c>
      <c r="K186" s="159"/>
    </row>
    <row r="187" spans="1:11" x14ac:dyDescent="0.35">
      <c r="A187" s="1"/>
      <c r="B187" s="2"/>
      <c r="C187" s="3"/>
      <c r="D187" s="47">
        <f t="shared" si="4"/>
        <v>0</v>
      </c>
      <c r="E187" s="3"/>
      <c r="G187" s="157"/>
      <c r="H187" s="158"/>
      <c r="I187" s="159"/>
      <c r="J187" s="46">
        <f t="shared" si="5"/>
        <v>0</v>
      </c>
      <c r="K187" s="159"/>
    </row>
    <row r="188" spans="1:11" x14ac:dyDescent="0.35">
      <c r="A188" s="1"/>
      <c r="B188" s="2"/>
      <c r="C188" s="3"/>
      <c r="D188" s="47">
        <f t="shared" si="4"/>
        <v>0</v>
      </c>
      <c r="E188" s="3"/>
      <c r="G188" s="157"/>
      <c r="H188" s="158"/>
      <c r="I188" s="159"/>
      <c r="J188" s="46">
        <f t="shared" si="5"/>
        <v>0</v>
      </c>
      <c r="K188" s="159"/>
    </row>
    <row r="189" spans="1:11" x14ac:dyDescent="0.35">
      <c r="A189" s="1"/>
      <c r="B189" s="2"/>
      <c r="C189" s="3"/>
      <c r="D189" s="47">
        <f t="shared" si="4"/>
        <v>0</v>
      </c>
      <c r="E189" s="3"/>
      <c r="G189" s="157"/>
      <c r="H189" s="158"/>
      <c r="I189" s="159"/>
      <c r="J189" s="46">
        <f t="shared" si="5"/>
        <v>0</v>
      </c>
      <c r="K189" s="159"/>
    </row>
    <row r="190" spans="1:11" x14ac:dyDescent="0.35">
      <c r="A190" s="1"/>
      <c r="B190" s="2"/>
      <c r="C190" s="3"/>
      <c r="D190" s="47">
        <f t="shared" si="4"/>
        <v>0</v>
      </c>
      <c r="E190" s="3"/>
      <c r="G190" s="157"/>
      <c r="H190" s="158"/>
      <c r="I190" s="159"/>
      <c r="J190" s="46">
        <f t="shared" si="5"/>
        <v>0</v>
      </c>
      <c r="K190" s="159"/>
    </row>
    <row r="191" spans="1:11" ht="15" thickBot="1" x14ac:dyDescent="0.4">
      <c r="A191" s="1"/>
      <c r="B191" s="2"/>
      <c r="C191" s="3"/>
      <c r="D191" s="47">
        <f t="shared" si="4"/>
        <v>0</v>
      </c>
      <c r="E191" s="3"/>
      <c r="G191" s="157"/>
      <c r="H191" s="158"/>
      <c r="I191" s="159"/>
      <c r="J191" s="46">
        <f t="shared" si="5"/>
        <v>0</v>
      </c>
      <c r="K191" s="159"/>
    </row>
    <row r="192" spans="1:11" ht="15" thickBot="1" x14ac:dyDescent="0.4">
      <c r="A192" s="370"/>
      <c r="B192" s="370" t="s">
        <v>62</v>
      </c>
      <c r="C192" s="44">
        <f>SUM(C137:C191)</f>
        <v>0</v>
      </c>
      <c r="D192" s="45">
        <f>SUM(D137:D191)</f>
        <v>0</v>
      </c>
      <c r="E192" s="371"/>
      <c r="F192" s="372"/>
      <c r="G192" s="370"/>
      <c r="H192" s="370" t="s">
        <v>62</v>
      </c>
      <c r="I192" s="44">
        <f>SUM(I137:I191)</f>
        <v>0</v>
      </c>
      <c r="J192" s="45">
        <f>SUM(J137:J191)</f>
        <v>0</v>
      </c>
      <c r="K192" s="371"/>
    </row>
    <row r="193" spans="1:11" ht="15" thickBot="1" x14ac:dyDescent="0.4">
      <c r="A193" s="372"/>
      <c r="B193" s="372"/>
      <c r="C193" s="373"/>
      <c r="D193" s="373"/>
      <c r="E193" s="373"/>
      <c r="F193" s="372"/>
      <c r="G193" s="372"/>
      <c r="H193" s="372"/>
      <c r="I193" s="373"/>
      <c r="J193" s="373"/>
      <c r="K193" s="373"/>
    </row>
    <row r="194" spans="1:11" ht="29.5" thickBot="1" x14ac:dyDescent="0.4">
      <c r="A194" s="374" t="s">
        <v>63</v>
      </c>
      <c r="B194" s="162"/>
      <c r="C194" s="375" t="s">
        <v>61</v>
      </c>
      <c r="D194" s="43" t="e">
        <f>D192/B194</f>
        <v>#DIV/0!</v>
      </c>
      <c r="E194" s="372"/>
      <c r="F194" s="372"/>
      <c r="G194" s="374" t="s">
        <v>63</v>
      </c>
      <c r="H194" s="162"/>
      <c r="I194" s="375" t="s">
        <v>61</v>
      </c>
      <c r="J194" s="43" t="e">
        <f>J192/H194</f>
        <v>#DIV/0!</v>
      </c>
      <c r="K194" s="372"/>
    </row>
    <row r="197" spans="1:11" x14ac:dyDescent="0.35">
      <c r="A197" s="566" t="s">
        <v>28</v>
      </c>
      <c r="B197" s="567"/>
      <c r="C197" s="567"/>
      <c r="D197" s="567"/>
      <c r="E197" s="567"/>
    </row>
    <row r="198" spans="1:11" ht="108.75" customHeight="1" x14ac:dyDescent="0.35">
      <c r="A198" s="365" t="s">
        <v>47</v>
      </c>
      <c r="B198" s="563"/>
      <c r="C198" s="564"/>
      <c r="D198" s="564"/>
      <c r="E198" s="564"/>
    </row>
    <row r="199" spans="1:11" x14ac:dyDescent="0.35">
      <c r="A199" s="346"/>
      <c r="B199" s="369"/>
      <c r="C199" s="369"/>
      <c r="D199" s="369"/>
      <c r="E199" s="369"/>
    </row>
    <row r="200" spans="1:11" ht="43.9" customHeight="1" x14ac:dyDescent="0.35">
      <c r="A200" s="365" t="s">
        <v>54</v>
      </c>
      <c r="B200" s="365" t="s">
        <v>55</v>
      </c>
      <c r="C200" s="365" t="s">
        <v>56</v>
      </c>
      <c r="D200" s="56" t="s">
        <v>57</v>
      </c>
      <c r="E200" s="56" t="s">
        <v>58</v>
      </c>
    </row>
    <row r="201" spans="1:11" x14ac:dyDescent="0.35">
      <c r="A201" s="1"/>
      <c r="B201" s="2"/>
      <c r="C201" s="3"/>
      <c r="D201" s="47">
        <f>C201*100</f>
        <v>0</v>
      </c>
      <c r="E201" s="4"/>
    </row>
    <row r="202" spans="1:11" x14ac:dyDescent="0.35">
      <c r="A202" s="1"/>
      <c r="B202" s="2"/>
      <c r="C202" s="3"/>
      <c r="D202" s="47">
        <f t="shared" ref="D202:D255" si="6">C202*100</f>
        <v>0</v>
      </c>
      <c r="E202" s="4"/>
    </row>
    <row r="203" spans="1:11" x14ac:dyDescent="0.35">
      <c r="A203" s="1"/>
      <c r="B203" s="2"/>
      <c r="C203" s="3"/>
      <c r="D203" s="47">
        <f t="shared" si="6"/>
        <v>0</v>
      </c>
      <c r="E203" s="3"/>
    </row>
    <row r="204" spans="1:11" x14ac:dyDescent="0.35">
      <c r="A204" s="1"/>
      <c r="B204" s="2"/>
      <c r="C204" s="3"/>
      <c r="D204" s="47">
        <f t="shared" si="6"/>
        <v>0</v>
      </c>
      <c r="E204" s="3"/>
    </row>
    <row r="205" spans="1:11" x14ac:dyDescent="0.35">
      <c r="A205" s="1"/>
      <c r="B205" s="2"/>
      <c r="C205" s="3"/>
      <c r="D205" s="47">
        <f t="shared" si="6"/>
        <v>0</v>
      </c>
      <c r="E205" s="3"/>
    </row>
    <row r="206" spans="1:11" x14ac:dyDescent="0.35">
      <c r="A206" s="1"/>
      <c r="B206" s="2"/>
      <c r="C206" s="3"/>
      <c r="D206" s="47">
        <f t="shared" si="6"/>
        <v>0</v>
      </c>
      <c r="E206" s="3"/>
    </row>
    <row r="207" spans="1:11" x14ac:dyDescent="0.35">
      <c r="A207" s="1"/>
      <c r="B207" s="2"/>
      <c r="C207" s="3"/>
      <c r="D207" s="47">
        <f t="shared" si="6"/>
        <v>0</v>
      </c>
      <c r="E207" s="3"/>
    </row>
    <row r="208" spans="1:11" x14ac:dyDescent="0.35">
      <c r="A208" s="1"/>
      <c r="B208" s="2"/>
      <c r="C208" s="3"/>
      <c r="D208" s="47">
        <f t="shared" si="6"/>
        <v>0</v>
      </c>
      <c r="E208" s="3"/>
    </row>
    <row r="209" spans="1:5" x14ac:dyDescent="0.35">
      <c r="A209" s="1"/>
      <c r="B209" s="2"/>
      <c r="C209" s="3"/>
      <c r="D209" s="47">
        <f t="shared" si="6"/>
        <v>0</v>
      </c>
      <c r="E209" s="3"/>
    </row>
    <row r="210" spans="1:5" x14ac:dyDescent="0.35">
      <c r="A210" s="1"/>
      <c r="B210" s="2"/>
      <c r="C210" s="3"/>
      <c r="D210" s="47">
        <f t="shared" si="6"/>
        <v>0</v>
      </c>
      <c r="E210" s="3"/>
    </row>
    <row r="211" spans="1:5" x14ac:dyDescent="0.35">
      <c r="A211" s="1"/>
      <c r="B211" s="2"/>
      <c r="C211" s="3"/>
      <c r="D211" s="47">
        <f t="shared" si="6"/>
        <v>0</v>
      </c>
      <c r="E211" s="3"/>
    </row>
    <row r="212" spans="1:5" x14ac:dyDescent="0.35">
      <c r="A212" s="1"/>
      <c r="B212" s="2"/>
      <c r="C212" s="3"/>
      <c r="D212" s="47">
        <f t="shared" si="6"/>
        <v>0</v>
      </c>
      <c r="E212" s="3"/>
    </row>
    <row r="213" spans="1:5" x14ac:dyDescent="0.35">
      <c r="A213" s="1"/>
      <c r="B213" s="2"/>
      <c r="C213" s="3"/>
      <c r="D213" s="47">
        <f t="shared" si="6"/>
        <v>0</v>
      </c>
      <c r="E213" s="3"/>
    </row>
    <row r="214" spans="1:5" x14ac:dyDescent="0.35">
      <c r="A214" s="1"/>
      <c r="B214" s="2"/>
      <c r="C214" s="3"/>
      <c r="D214" s="47">
        <f t="shared" si="6"/>
        <v>0</v>
      </c>
      <c r="E214" s="3"/>
    </row>
    <row r="215" spans="1:5" x14ac:dyDescent="0.35">
      <c r="A215" s="1"/>
      <c r="B215" s="2"/>
      <c r="C215" s="3"/>
      <c r="D215" s="47">
        <f t="shared" si="6"/>
        <v>0</v>
      </c>
      <c r="E215" s="3"/>
    </row>
    <row r="216" spans="1:5" x14ac:dyDescent="0.35">
      <c r="A216" s="1"/>
      <c r="B216" s="2"/>
      <c r="C216" s="3"/>
      <c r="D216" s="47">
        <f t="shared" si="6"/>
        <v>0</v>
      </c>
      <c r="E216" s="3"/>
    </row>
    <row r="217" spans="1:5" x14ac:dyDescent="0.35">
      <c r="A217" s="1"/>
      <c r="B217" s="2"/>
      <c r="C217" s="3"/>
      <c r="D217" s="47">
        <f t="shared" si="6"/>
        <v>0</v>
      </c>
      <c r="E217" s="3"/>
    </row>
    <row r="218" spans="1:5" x14ac:dyDescent="0.35">
      <c r="A218" s="1"/>
      <c r="B218" s="2"/>
      <c r="C218" s="3"/>
      <c r="D218" s="47">
        <f t="shared" si="6"/>
        <v>0</v>
      </c>
      <c r="E218" s="3"/>
    </row>
    <row r="219" spans="1:5" x14ac:dyDescent="0.35">
      <c r="A219" s="1"/>
      <c r="B219" s="2"/>
      <c r="C219" s="3"/>
      <c r="D219" s="47">
        <f t="shared" si="6"/>
        <v>0</v>
      </c>
      <c r="E219" s="3"/>
    </row>
    <row r="220" spans="1:5" x14ac:dyDescent="0.35">
      <c r="A220" s="1"/>
      <c r="B220" s="2"/>
      <c r="C220" s="3"/>
      <c r="D220" s="47">
        <f t="shared" si="6"/>
        <v>0</v>
      </c>
      <c r="E220" s="3"/>
    </row>
    <row r="221" spans="1:5" x14ac:dyDescent="0.35">
      <c r="A221" s="1"/>
      <c r="B221" s="2"/>
      <c r="C221" s="3"/>
      <c r="D221" s="47">
        <f t="shared" si="6"/>
        <v>0</v>
      </c>
      <c r="E221" s="3"/>
    </row>
    <row r="222" spans="1:5" x14ac:dyDescent="0.35">
      <c r="A222" s="1"/>
      <c r="B222" s="2"/>
      <c r="C222" s="3"/>
      <c r="D222" s="47">
        <f t="shared" si="6"/>
        <v>0</v>
      </c>
      <c r="E222" s="3"/>
    </row>
    <row r="223" spans="1:5" x14ac:dyDescent="0.35">
      <c r="A223" s="1"/>
      <c r="B223" s="2"/>
      <c r="C223" s="3"/>
      <c r="D223" s="47">
        <f t="shared" si="6"/>
        <v>0</v>
      </c>
      <c r="E223" s="3"/>
    </row>
    <row r="224" spans="1:5" x14ac:dyDescent="0.35">
      <c r="A224" s="1"/>
      <c r="B224" s="2"/>
      <c r="C224" s="3"/>
      <c r="D224" s="47">
        <f t="shared" si="6"/>
        <v>0</v>
      </c>
      <c r="E224" s="3"/>
    </row>
    <row r="225" spans="1:5" x14ac:dyDescent="0.35">
      <c r="A225" s="1"/>
      <c r="B225" s="2"/>
      <c r="C225" s="3"/>
      <c r="D225" s="47">
        <f t="shared" si="6"/>
        <v>0</v>
      </c>
      <c r="E225" s="3"/>
    </row>
    <row r="226" spans="1:5" x14ac:dyDescent="0.35">
      <c r="A226" s="1"/>
      <c r="B226" s="2"/>
      <c r="C226" s="3"/>
      <c r="D226" s="47">
        <f t="shared" si="6"/>
        <v>0</v>
      </c>
      <c r="E226" s="3"/>
    </row>
    <row r="227" spans="1:5" x14ac:dyDescent="0.35">
      <c r="A227" s="1"/>
      <c r="B227" s="2"/>
      <c r="C227" s="3"/>
      <c r="D227" s="47">
        <f t="shared" si="6"/>
        <v>0</v>
      </c>
      <c r="E227" s="3"/>
    </row>
    <row r="228" spans="1:5" x14ac:dyDescent="0.35">
      <c r="A228" s="1"/>
      <c r="B228" s="2"/>
      <c r="C228" s="3"/>
      <c r="D228" s="47">
        <f t="shared" si="6"/>
        <v>0</v>
      </c>
      <c r="E228" s="3"/>
    </row>
    <row r="229" spans="1:5" x14ac:dyDescent="0.35">
      <c r="A229" s="1"/>
      <c r="B229" s="2"/>
      <c r="C229" s="3"/>
      <c r="D229" s="47">
        <f t="shared" si="6"/>
        <v>0</v>
      </c>
      <c r="E229" s="3"/>
    </row>
    <row r="230" spans="1:5" x14ac:dyDescent="0.35">
      <c r="A230" s="1"/>
      <c r="B230" s="2"/>
      <c r="C230" s="3"/>
      <c r="D230" s="47">
        <f t="shared" si="6"/>
        <v>0</v>
      </c>
      <c r="E230" s="3"/>
    </row>
    <row r="231" spans="1:5" x14ac:dyDescent="0.35">
      <c r="A231" s="1"/>
      <c r="B231" s="2"/>
      <c r="C231" s="3"/>
      <c r="D231" s="47">
        <f t="shared" si="6"/>
        <v>0</v>
      </c>
      <c r="E231" s="3"/>
    </row>
    <row r="232" spans="1:5" x14ac:dyDescent="0.35">
      <c r="A232" s="1"/>
      <c r="B232" s="2"/>
      <c r="C232" s="3"/>
      <c r="D232" s="47">
        <f t="shared" si="6"/>
        <v>0</v>
      </c>
      <c r="E232" s="3"/>
    </row>
    <row r="233" spans="1:5" x14ac:dyDescent="0.35">
      <c r="A233" s="1"/>
      <c r="B233" s="2"/>
      <c r="C233" s="3"/>
      <c r="D233" s="47">
        <f t="shared" si="6"/>
        <v>0</v>
      </c>
      <c r="E233" s="3"/>
    </row>
    <row r="234" spans="1:5" x14ac:dyDescent="0.35">
      <c r="A234" s="1"/>
      <c r="B234" s="2"/>
      <c r="C234" s="3"/>
      <c r="D234" s="47">
        <f t="shared" si="6"/>
        <v>0</v>
      </c>
      <c r="E234" s="3"/>
    </row>
    <row r="235" spans="1:5" x14ac:dyDescent="0.35">
      <c r="A235" s="1"/>
      <c r="B235" s="2"/>
      <c r="C235" s="3"/>
      <c r="D235" s="47">
        <f t="shared" si="6"/>
        <v>0</v>
      </c>
      <c r="E235" s="3"/>
    </row>
    <row r="236" spans="1:5" x14ac:dyDescent="0.35">
      <c r="A236" s="1"/>
      <c r="B236" s="2"/>
      <c r="C236" s="3"/>
      <c r="D236" s="47">
        <f t="shared" si="6"/>
        <v>0</v>
      </c>
      <c r="E236" s="3"/>
    </row>
    <row r="237" spans="1:5" x14ac:dyDescent="0.35">
      <c r="A237" s="1"/>
      <c r="B237" s="2"/>
      <c r="C237" s="3"/>
      <c r="D237" s="47">
        <f t="shared" si="6"/>
        <v>0</v>
      </c>
      <c r="E237" s="3"/>
    </row>
    <row r="238" spans="1:5" x14ac:dyDescent="0.35">
      <c r="A238" s="1"/>
      <c r="B238" s="2"/>
      <c r="C238" s="3"/>
      <c r="D238" s="47">
        <f t="shared" si="6"/>
        <v>0</v>
      </c>
      <c r="E238" s="3"/>
    </row>
    <row r="239" spans="1:5" x14ac:dyDescent="0.35">
      <c r="A239" s="1"/>
      <c r="B239" s="2"/>
      <c r="C239" s="3"/>
      <c r="D239" s="47">
        <f t="shared" si="6"/>
        <v>0</v>
      </c>
      <c r="E239" s="3"/>
    </row>
    <row r="240" spans="1:5" x14ac:dyDescent="0.35">
      <c r="A240" s="1"/>
      <c r="B240" s="2"/>
      <c r="C240" s="3"/>
      <c r="D240" s="47">
        <f t="shared" si="6"/>
        <v>0</v>
      </c>
      <c r="E240" s="3"/>
    </row>
    <row r="241" spans="1:5" x14ac:dyDescent="0.35">
      <c r="A241" s="1"/>
      <c r="B241" s="2"/>
      <c r="C241" s="3"/>
      <c r="D241" s="47">
        <f t="shared" si="6"/>
        <v>0</v>
      </c>
      <c r="E241" s="3"/>
    </row>
    <row r="242" spans="1:5" x14ac:dyDescent="0.35">
      <c r="A242" s="1"/>
      <c r="B242" s="2"/>
      <c r="C242" s="3"/>
      <c r="D242" s="47">
        <f t="shared" si="6"/>
        <v>0</v>
      </c>
      <c r="E242" s="3"/>
    </row>
    <row r="243" spans="1:5" x14ac:dyDescent="0.35">
      <c r="A243" s="1"/>
      <c r="B243" s="2"/>
      <c r="C243" s="3"/>
      <c r="D243" s="47">
        <f t="shared" si="6"/>
        <v>0</v>
      </c>
      <c r="E243" s="3"/>
    </row>
    <row r="244" spans="1:5" x14ac:dyDescent="0.35">
      <c r="A244" s="1"/>
      <c r="B244" s="2"/>
      <c r="C244" s="3"/>
      <c r="D244" s="47">
        <f t="shared" si="6"/>
        <v>0</v>
      </c>
      <c r="E244" s="3"/>
    </row>
    <row r="245" spans="1:5" x14ac:dyDescent="0.35">
      <c r="A245" s="1"/>
      <c r="B245" s="2"/>
      <c r="C245" s="3"/>
      <c r="D245" s="47">
        <f t="shared" si="6"/>
        <v>0</v>
      </c>
      <c r="E245" s="3"/>
    </row>
    <row r="246" spans="1:5" x14ac:dyDescent="0.35">
      <c r="A246" s="1"/>
      <c r="B246" s="2"/>
      <c r="C246" s="3"/>
      <c r="D246" s="47">
        <f t="shared" si="6"/>
        <v>0</v>
      </c>
      <c r="E246" s="3"/>
    </row>
    <row r="247" spans="1:5" x14ac:dyDescent="0.35">
      <c r="A247" s="1"/>
      <c r="B247" s="2"/>
      <c r="C247" s="3"/>
      <c r="D247" s="47">
        <f t="shared" si="6"/>
        <v>0</v>
      </c>
      <c r="E247" s="3"/>
    </row>
    <row r="248" spans="1:5" x14ac:dyDescent="0.35">
      <c r="A248" s="1"/>
      <c r="B248" s="2"/>
      <c r="C248" s="3"/>
      <c r="D248" s="47">
        <f t="shared" si="6"/>
        <v>0</v>
      </c>
      <c r="E248" s="3"/>
    </row>
    <row r="249" spans="1:5" x14ac:dyDescent="0.35">
      <c r="A249" s="1"/>
      <c r="B249" s="2"/>
      <c r="C249" s="3"/>
      <c r="D249" s="47">
        <f t="shared" si="6"/>
        <v>0</v>
      </c>
      <c r="E249" s="3"/>
    </row>
    <row r="250" spans="1:5" x14ac:dyDescent="0.35">
      <c r="A250" s="1"/>
      <c r="B250" s="2"/>
      <c r="C250" s="3"/>
      <c r="D250" s="47">
        <f t="shared" si="6"/>
        <v>0</v>
      </c>
      <c r="E250" s="3"/>
    </row>
    <row r="251" spans="1:5" x14ac:dyDescent="0.35">
      <c r="A251" s="1"/>
      <c r="B251" s="2"/>
      <c r="C251" s="3"/>
      <c r="D251" s="47">
        <f t="shared" si="6"/>
        <v>0</v>
      </c>
      <c r="E251" s="3"/>
    </row>
    <row r="252" spans="1:5" x14ac:dyDescent="0.35">
      <c r="A252" s="1"/>
      <c r="B252" s="2"/>
      <c r="C252" s="3"/>
      <c r="D252" s="47">
        <f t="shared" si="6"/>
        <v>0</v>
      </c>
      <c r="E252" s="3"/>
    </row>
    <row r="253" spans="1:5" x14ac:dyDescent="0.35">
      <c r="A253" s="1"/>
      <c r="B253" s="2"/>
      <c r="C253" s="3"/>
      <c r="D253" s="47">
        <f t="shared" si="6"/>
        <v>0</v>
      </c>
      <c r="E253" s="3"/>
    </row>
    <row r="254" spans="1:5" x14ac:dyDescent="0.35">
      <c r="A254" s="1"/>
      <c r="B254" s="2"/>
      <c r="C254" s="3"/>
      <c r="D254" s="47">
        <f t="shared" si="6"/>
        <v>0</v>
      </c>
      <c r="E254" s="3"/>
    </row>
    <row r="255" spans="1:5" ht="15" thickBot="1" x14ac:dyDescent="0.4">
      <c r="A255" s="1"/>
      <c r="B255" s="2"/>
      <c r="C255" s="3"/>
      <c r="D255" s="47">
        <f t="shared" si="6"/>
        <v>0</v>
      </c>
      <c r="E255" s="3"/>
    </row>
    <row r="256" spans="1:5" s="372" customFormat="1" ht="15" thickBot="1" x14ac:dyDescent="0.4">
      <c r="A256" s="370"/>
      <c r="B256" s="370" t="s">
        <v>62</v>
      </c>
      <c r="C256" s="44">
        <f>SUM(C201:C255)</f>
        <v>0</v>
      </c>
      <c r="D256" s="45">
        <f>SUM(D201:D255)</f>
        <v>0</v>
      </c>
      <c r="E256" s="371"/>
    </row>
    <row r="257" spans="1:5" s="372" customFormat="1" ht="15" thickBot="1" x14ac:dyDescent="0.4">
      <c r="C257" s="373"/>
      <c r="D257" s="373"/>
      <c r="E257" s="373"/>
    </row>
    <row r="258" spans="1:5" s="372" customFormat="1" ht="29.5" thickBot="1" x14ac:dyDescent="0.4">
      <c r="A258" s="374" t="s">
        <v>63</v>
      </c>
      <c r="B258" s="162"/>
      <c r="C258" s="375" t="s">
        <v>61</v>
      </c>
      <c r="D258" s="43" t="e">
        <f>D256/B258</f>
        <v>#DIV/0!</v>
      </c>
    </row>
  </sheetData>
  <sheetProtection algorithmName="SHA-512" hashValue="Rt+C5oxWc/x46mdB8ca9yxiPvBe8/zpV5DquNF4sEpCR4C/s53I6cA4k75WopUXKebLY5nYml0Q0hDFollv6rQ==" saltValue="3CUd9cfXYVvJEqqHsILLmw==" spinCount="100000" sheet="1" objects="1" scenarios="1" insertColumns="0" insertRows="0" selectLockedCells="1"/>
  <mergeCells count="17">
    <mergeCell ref="H70:K70"/>
    <mergeCell ref="A2:E2"/>
    <mergeCell ref="G1:L1"/>
    <mergeCell ref="B198:E198"/>
    <mergeCell ref="A1:B1"/>
    <mergeCell ref="C1:E1"/>
    <mergeCell ref="A4:C4"/>
    <mergeCell ref="A69:E69"/>
    <mergeCell ref="A133:E133"/>
    <mergeCell ref="B70:E70"/>
    <mergeCell ref="G133:K133"/>
    <mergeCell ref="B134:E134"/>
    <mergeCell ref="H134:K134"/>
    <mergeCell ref="A197:E197"/>
    <mergeCell ref="G2:L2"/>
    <mergeCell ref="G3:L4"/>
    <mergeCell ref="G69:K69"/>
  </mergeCells>
  <conditionalFormatting sqref="L9">
    <cfRule type="cellIs" dxfId="53" priority="4" operator="lessThan">
      <formula>$J$13</formula>
    </cfRule>
    <cfRule type="cellIs" dxfId="52" priority="5" operator="between">
      <formula>$J$13</formula>
      <formula>$I$13</formula>
    </cfRule>
    <cfRule type="cellIs" dxfId="51" priority="6" operator="greaterThanOrEqual">
      <formula>$I$13</formula>
    </cfRule>
  </conditionalFormatting>
  <conditionalFormatting sqref="L11">
    <cfRule type="cellIs" dxfId="50" priority="1" operator="lessThan">
      <formula>$J$13</formula>
    </cfRule>
    <cfRule type="cellIs" dxfId="49" priority="2" operator="between">
      <formula>$J$13</formula>
      <formula>$I$13</formula>
    </cfRule>
    <cfRule type="cellIs" dxfId="48" priority="3" operator="greaterThanOrEqual">
      <formula>$I$13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5A091-BBE3-40CB-859E-D3335DA37FFE}">
  <sheetPr>
    <tabColor theme="9" tint="0.59999389629810485"/>
  </sheetPr>
  <dimension ref="A1:G30"/>
  <sheetViews>
    <sheetView zoomScale="106" zoomScaleNormal="106" workbookViewId="0">
      <selection activeCell="C23" sqref="C23"/>
    </sheetView>
  </sheetViews>
  <sheetFormatPr baseColWidth="10" defaultColWidth="11.453125" defaultRowHeight="14.5" x14ac:dyDescent="0.35"/>
  <cols>
    <col min="1" max="1" width="56" style="39" customWidth="1"/>
    <col min="2" max="2" width="44.54296875" style="39" customWidth="1"/>
    <col min="3" max="7" width="30.7265625" style="39" customWidth="1"/>
    <col min="8" max="16384" width="11.453125" style="39"/>
  </cols>
  <sheetData>
    <row r="1" spans="1:7" ht="55.5" x14ac:dyDescent="0.35">
      <c r="A1" s="383" t="s">
        <v>188</v>
      </c>
      <c r="B1" s="384" t="s">
        <v>134</v>
      </c>
      <c r="C1" s="575" t="s">
        <v>166</v>
      </c>
      <c r="D1" s="575"/>
      <c r="E1" s="575"/>
      <c r="F1" s="575"/>
      <c r="G1" s="575"/>
    </row>
    <row r="2" spans="1:7" ht="15.5" x14ac:dyDescent="0.35">
      <c r="A2" s="308" t="s">
        <v>201</v>
      </c>
      <c r="B2" s="385"/>
      <c r="C2" s="576" t="s">
        <v>137</v>
      </c>
      <c r="D2" s="577"/>
      <c r="E2" s="577"/>
      <c r="F2" s="577"/>
      <c r="G2" s="576"/>
    </row>
    <row r="3" spans="1:7" x14ac:dyDescent="0.35">
      <c r="A3" s="34"/>
      <c r="B3" s="34"/>
      <c r="C3" s="578"/>
      <c r="D3" s="526"/>
      <c r="E3" s="526"/>
      <c r="F3" s="526"/>
      <c r="G3" s="527"/>
    </row>
    <row r="4" spans="1:7" ht="51" customHeight="1" x14ac:dyDescent="0.35">
      <c r="A4" s="34"/>
      <c r="B4" s="34"/>
      <c r="C4" s="528"/>
      <c r="D4" s="529"/>
      <c r="E4" s="529"/>
      <c r="F4" s="529"/>
      <c r="G4" s="530"/>
    </row>
    <row r="5" spans="1:7" ht="23.25" customHeight="1" x14ac:dyDescent="0.35">
      <c r="A5" s="34"/>
      <c r="B5" s="34"/>
      <c r="C5" s="386"/>
      <c r="D5" s="386"/>
      <c r="E5" s="386"/>
      <c r="F5" s="386"/>
      <c r="G5" s="386"/>
    </row>
    <row r="6" spans="1:7" x14ac:dyDescent="0.35">
      <c r="A6" s="34"/>
      <c r="B6" s="34"/>
      <c r="C6" s="34"/>
      <c r="D6" s="310"/>
      <c r="E6" s="310"/>
      <c r="F6" s="310"/>
      <c r="G6" s="34"/>
    </row>
    <row r="7" spans="1:7" ht="42.75" customHeight="1" thickBot="1" x14ac:dyDescent="0.4">
      <c r="A7" s="579" t="s">
        <v>23</v>
      </c>
      <c r="B7" s="580"/>
      <c r="C7" s="178" t="s">
        <v>24</v>
      </c>
      <c r="D7" s="179" t="s">
        <v>25</v>
      </c>
      <c r="E7" s="179" t="s">
        <v>26</v>
      </c>
      <c r="F7" s="179" t="s">
        <v>27</v>
      </c>
      <c r="G7" s="178" t="s">
        <v>28</v>
      </c>
    </row>
    <row r="8" spans="1:7" ht="15" thickBot="1" x14ac:dyDescent="0.4">
      <c r="A8" s="48" t="s">
        <v>64</v>
      </c>
      <c r="B8" s="29"/>
      <c r="C8" s="27"/>
      <c r="D8" s="27"/>
      <c r="E8" s="28"/>
      <c r="F8" s="27"/>
      <c r="G8" s="28"/>
    </row>
    <row r="9" spans="1:7" x14ac:dyDescent="0.35">
      <c r="A9" s="49" t="s">
        <v>65</v>
      </c>
      <c r="B9" s="30"/>
      <c r="C9" s="27"/>
      <c r="D9" s="27"/>
      <c r="E9" s="28"/>
      <c r="F9" s="27"/>
      <c r="G9" s="28"/>
    </row>
    <row r="10" spans="1:7" x14ac:dyDescent="0.35">
      <c r="A10" s="50" t="s">
        <v>135</v>
      </c>
      <c r="B10" s="51" t="e">
        <f>B8/(B9/100)</f>
        <v>#DIV/0!</v>
      </c>
      <c r="C10" s="180" t="e">
        <f>C8/C9*100</f>
        <v>#DIV/0!</v>
      </c>
      <c r="D10" s="180" t="e">
        <f t="shared" ref="D10:G10" si="0">D8/D9*100</f>
        <v>#DIV/0!</v>
      </c>
      <c r="E10" s="180" t="e">
        <f t="shared" si="0"/>
        <v>#DIV/0!</v>
      </c>
      <c r="F10" s="180" t="e">
        <f t="shared" si="0"/>
        <v>#DIV/0!</v>
      </c>
      <c r="G10" s="52" t="e">
        <f t="shared" si="0"/>
        <v>#DIV/0!</v>
      </c>
    </row>
    <row r="11" spans="1:7" s="122" customFormat="1" x14ac:dyDescent="0.35">
      <c r="A11" s="132"/>
      <c r="B11" s="133"/>
      <c r="C11" s="134"/>
      <c r="D11" s="134"/>
      <c r="E11" s="134"/>
      <c r="F11" s="134"/>
      <c r="G11" s="134"/>
    </row>
    <row r="12" spans="1:7" x14ac:dyDescent="0.35">
      <c r="A12" s="34"/>
      <c r="B12" s="34"/>
      <c r="C12" s="34"/>
      <c r="D12" s="34"/>
      <c r="E12" s="34"/>
      <c r="F12" s="181" t="s">
        <v>46</v>
      </c>
      <c r="G12" s="52" t="e">
        <f>AVERAGE(E10:G10)</f>
        <v>#DIV/0!</v>
      </c>
    </row>
    <row r="13" spans="1:7" ht="42" x14ac:dyDescent="0.35">
      <c r="A13" s="34"/>
      <c r="B13" s="34"/>
      <c r="C13" s="34"/>
      <c r="D13" s="145"/>
      <c r="E13" s="182" t="s">
        <v>159</v>
      </c>
      <c r="F13" s="182" t="s">
        <v>158</v>
      </c>
    </row>
    <row r="14" spans="1:7" ht="21" x14ac:dyDescent="0.35">
      <c r="A14" s="34"/>
      <c r="B14" s="34"/>
      <c r="C14" s="34"/>
      <c r="D14" s="185" t="s">
        <v>112</v>
      </c>
      <c r="E14" s="184" t="e">
        <f>B10*0.95</f>
        <v>#DIV/0!</v>
      </c>
      <c r="F14" s="183" t="e">
        <f>B10*0.965</f>
        <v>#DIV/0!</v>
      </c>
    </row>
    <row r="15" spans="1:7" x14ac:dyDescent="0.35">
      <c r="D15" s="387"/>
      <c r="F15" s="351"/>
    </row>
    <row r="16" spans="1:7" x14ac:dyDescent="0.35">
      <c r="D16" s="387"/>
      <c r="F16" s="351"/>
    </row>
    <row r="17" spans="1:7" x14ac:dyDescent="0.35">
      <c r="D17" s="387"/>
      <c r="F17" s="351"/>
    </row>
    <row r="19" spans="1:7" ht="37.5" customHeight="1" x14ac:dyDescent="0.35">
      <c r="A19" s="574" t="s">
        <v>139</v>
      </c>
      <c r="B19" s="574"/>
      <c r="C19" s="574"/>
      <c r="D19" s="574"/>
      <c r="E19" s="574"/>
      <c r="F19" s="574"/>
      <c r="G19" s="574"/>
    </row>
    <row r="22" spans="1:7" ht="33" customHeight="1" x14ac:dyDescent="0.35">
      <c r="A22" s="70"/>
      <c r="B22" s="164"/>
      <c r="C22" s="178" t="s">
        <v>24</v>
      </c>
      <c r="D22" s="179" t="s">
        <v>25</v>
      </c>
      <c r="E22" s="179" t="s">
        <v>26</v>
      </c>
      <c r="F22" s="179" t="s">
        <v>27</v>
      </c>
      <c r="G22" s="178" t="s">
        <v>28</v>
      </c>
    </row>
    <row r="23" spans="1:7" ht="33" customHeight="1" x14ac:dyDescent="0.35">
      <c r="A23" s="167" t="s">
        <v>47</v>
      </c>
      <c r="B23" s="65" t="s">
        <v>23</v>
      </c>
      <c r="C23" s="388"/>
      <c r="D23" s="389"/>
      <c r="E23" s="389"/>
      <c r="F23" s="389"/>
      <c r="G23" s="388"/>
    </row>
    <row r="24" spans="1:7" ht="15" thickBot="1" x14ac:dyDescent="0.4">
      <c r="A24" s="165" t="s">
        <v>64</v>
      </c>
      <c r="B24" s="166"/>
      <c r="C24" s="27"/>
      <c r="D24" s="27"/>
      <c r="E24" s="28"/>
      <c r="F24" s="27"/>
      <c r="G24" s="28"/>
    </row>
    <row r="25" spans="1:7" x14ac:dyDescent="0.35">
      <c r="A25" s="49" t="s">
        <v>65</v>
      </c>
      <c r="B25" s="30"/>
      <c r="C25" s="27"/>
      <c r="D25" s="27"/>
      <c r="E25" s="28"/>
      <c r="F25" s="27"/>
      <c r="G25" s="28"/>
    </row>
    <row r="26" spans="1:7" x14ac:dyDescent="0.35">
      <c r="A26" s="50" t="s">
        <v>136</v>
      </c>
      <c r="B26" s="163" t="e">
        <f>B24/(B25/100)</f>
        <v>#DIV/0!</v>
      </c>
      <c r="C26" s="180" t="e">
        <f>C24/C25*100</f>
        <v>#DIV/0!</v>
      </c>
      <c r="D26" s="180" t="e">
        <f t="shared" ref="D26" si="1">D24/D25*100</f>
        <v>#DIV/0!</v>
      </c>
      <c r="E26" s="180" t="e">
        <f t="shared" ref="E26" si="2">E24/E25*100</f>
        <v>#DIV/0!</v>
      </c>
      <c r="F26" s="180" t="e">
        <f t="shared" ref="F26" si="3">F24/F25*100</f>
        <v>#DIV/0!</v>
      </c>
      <c r="G26" s="54" t="e">
        <f t="shared" ref="G26" si="4">G24/G25*100</f>
        <v>#DIV/0!</v>
      </c>
    </row>
    <row r="27" spans="1:7" s="122" customFormat="1" x14ac:dyDescent="0.35">
      <c r="A27" s="132"/>
      <c r="B27" s="135"/>
      <c r="C27" s="134"/>
      <c r="D27" s="134"/>
      <c r="E27" s="134"/>
      <c r="F27" s="134"/>
      <c r="G27" s="134"/>
    </row>
    <row r="28" spans="1:7" x14ac:dyDescent="0.35">
      <c r="A28" s="34"/>
      <c r="B28" s="34"/>
      <c r="C28" s="34"/>
      <c r="D28" s="34"/>
      <c r="E28" s="34"/>
      <c r="F28" s="181" t="s">
        <v>46</v>
      </c>
      <c r="G28" s="54" t="e">
        <f>AVERAGE(E26:G26)</f>
        <v>#DIV/0!</v>
      </c>
    </row>
    <row r="29" spans="1:7" ht="42" x14ac:dyDescent="0.35">
      <c r="A29" s="34"/>
      <c r="B29" s="34"/>
      <c r="C29" s="34"/>
      <c r="D29" s="34"/>
      <c r="E29" s="186" t="s">
        <v>152</v>
      </c>
      <c r="F29" s="186" t="s">
        <v>158</v>
      </c>
      <c r="G29" s="351"/>
    </row>
    <row r="30" spans="1:7" ht="21" x14ac:dyDescent="0.35">
      <c r="A30" s="34"/>
      <c r="B30" s="34"/>
      <c r="C30" s="34"/>
      <c r="D30" s="185" t="s">
        <v>112</v>
      </c>
      <c r="E30" s="188" t="e">
        <f>B26*0.95</f>
        <v>#DIV/0!</v>
      </c>
      <c r="F30" s="187" t="e">
        <f>B26*0.965</f>
        <v>#DIV/0!</v>
      </c>
    </row>
  </sheetData>
  <sheetProtection algorithmName="SHA-512" hashValue="On4D5+aestKtfo17KMWsWWIOMibjCnaf0sa/yFizn2Iq/s1YPnBlMj/1rmwFrjZX9qVZ4Z2ieEzG03pdgaRAbg==" saltValue="5cnwTZWCaV2uEEYIAIU9tA==" spinCount="100000" sheet="1" objects="1" scenarios="1" insertColumns="0" insertRows="0" selectLockedCells="1"/>
  <mergeCells count="5">
    <mergeCell ref="A19:G19"/>
    <mergeCell ref="C1:G1"/>
    <mergeCell ref="C2:G2"/>
    <mergeCell ref="C3:G4"/>
    <mergeCell ref="A7:B7"/>
  </mergeCells>
  <conditionalFormatting sqref="G10">
    <cfRule type="cellIs" dxfId="47" priority="10" operator="greaterThan">
      <formula>$F$14</formula>
    </cfRule>
    <cfRule type="cellIs" dxfId="46" priority="11" operator="between">
      <formula>$E$14</formula>
      <formula>$F$14</formula>
    </cfRule>
    <cfRule type="cellIs" dxfId="45" priority="12" operator="lessThanOrEqual">
      <formula>$E$14</formula>
    </cfRule>
  </conditionalFormatting>
  <conditionalFormatting sqref="G12">
    <cfRule type="cellIs" dxfId="44" priority="7" operator="greaterThan">
      <formula>$F$14</formula>
    </cfRule>
    <cfRule type="cellIs" dxfId="43" priority="8" operator="between">
      <formula>$E$14</formula>
      <formula>$F$14</formula>
    </cfRule>
    <cfRule type="cellIs" dxfId="42" priority="9" operator="lessThanOrEqual">
      <formula>$E$14</formula>
    </cfRule>
  </conditionalFormatting>
  <conditionalFormatting sqref="G26">
    <cfRule type="cellIs" dxfId="41" priority="4" operator="greaterThan">
      <formula>$F$30</formula>
    </cfRule>
    <cfRule type="cellIs" dxfId="40" priority="5" operator="between">
      <formula>$E$30</formula>
      <formula>$F$30</formula>
    </cfRule>
    <cfRule type="cellIs" dxfId="39" priority="6" operator="lessThanOrEqual">
      <formula>$E$30</formula>
    </cfRule>
  </conditionalFormatting>
  <conditionalFormatting sqref="G28">
    <cfRule type="cellIs" dxfId="38" priority="1" operator="greaterThan">
      <formula>$F$30</formula>
    </cfRule>
    <cfRule type="cellIs" dxfId="37" priority="2" operator="between">
      <formula>$E$30</formula>
      <formula>$F$30</formula>
    </cfRule>
    <cfRule type="cellIs" dxfId="36" priority="3" operator="lessThanOrEqual">
      <formula>$E$30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R263"/>
  <sheetViews>
    <sheetView zoomScale="80" zoomScaleNormal="80" workbookViewId="0">
      <selection activeCell="D14" sqref="D14"/>
    </sheetView>
  </sheetViews>
  <sheetFormatPr baseColWidth="10" defaultColWidth="11.453125" defaultRowHeight="14.5" x14ac:dyDescent="0.35"/>
  <cols>
    <col min="1" max="1" width="34.54296875" style="39" customWidth="1"/>
    <col min="2" max="2" width="32.26953125" style="39" customWidth="1"/>
    <col min="3" max="3" width="24.7265625" style="39" customWidth="1"/>
    <col min="4" max="4" width="29.1796875" style="39" bestFit="1" customWidth="1"/>
    <col min="5" max="5" width="17.81640625" style="39" customWidth="1"/>
    <col min="6" max="6" width="21.26953125" style="39" customWidth="1"/>
    <col min="7" max="7" width="26.1796875" style="39" customWidth="1"/>
    <col min="8" max="8" width="11.453125" style="39"/>
    <col min="9" max="9" width="37.453125" style="39" customWidth="1"/>
    <col min="10" max="10" width="25.7265625" style="39" customWidth="1"/>
    <col min="11" max="11" width="22.54296875" style="39" customWidth="1"/>
    <col min="12" max="12" width="21.7265625" style="39" customWidth="1"/>
    <col min="13" max="13" width="22" style="39" customWidth="1"/>
    <col min="14" max="14" width="21.81640625" style="39" customWidth="1"/>
    <col min="15" max="15" width="21.7265625" style="39" customWidth="1"/>
    <col min="16" max="16" width="3.81640625" style="39" hidden="1" customWidth="1"/>
    <col min="17" max="17" width="13.81640625" style="39" hidden="1" customWidth="1"/>
    <col min="18" max="18" width="32.81640625" style="39" hidden="1" customWidth="1"/>
    <col min="19" max="19" width="26.453125" style="39" customWidth="1"/>
    <col min="20" max="20" width="23.26953125" style="39" customWidth="1"/>
    <col min="21" max="21" width="21" style="39" customWidth="1"/>
    <col min="22" max="22" width="20.1796875" style="39" customWidth="1"/>
    <col min="23" max="23" width="19" style="39" customWidth="1"/>
    <col min="24" max="24" width="24.7265625" style="39" customWidth="1"/>
    <col min="25" max="25" width="15.1796875" style="39" customWidth="1"/>
    <col min="26" max="26" width="43.54296875" style="39" customWidth="1"/>
    <col min="27" max="27" width="27.453125" style="39" customWidth="1"/>
    <col min="28" max="28" width="25.7265625" style="39" customWidth="1"/>
    <col min="29" max="29" width="20.7265625" style="39" customWidth="1"/>
    <col min="30" max="30" width="16.81640625" style="39" customWidth="1"/>
    <col min="31" max="31" width="19.54296875" style="39" customWidth="1"/>
    <col min="32" max="32" width="23.26953125" style="39" customWidth="1"/>
    <col min="33" max="16384" width="11.453125" style="39"/>
  </cols>
  <sheetData>
    <row r="1" spans="1:18" ht="33.75" customHeight="1" x14ac:dyDescent="0.35">
      <c r="A1" s="590" t="s">
        <v>189</v>
      </c>
      <c r="B1" s="590"/>
      <c r="C1" s="590" t="s">
        <v>66</v>
      </c>
      <c r="D1" s="590"/>
      <c r="E1" s="588" t="s">
        <v>67</v>
      </c>
      <c r="F1" s="588"/>
      <c r="G1" s="588"/>
      <c r="I1" s="592" t="s">
        <v>20</v>
      </c>
      <c r="J1" s="592"/>
      <c r="K1" s="592"/>
      <c r="L1" s="592"/>
      <c r="M1" s="592"/>
      <c r="N1" s="592"/>
      <c r="O1" s="592"/>
    </row>
    <row r="2" spans="1:18" ht="22.5" customHeight="1" x14ac:dyDescent="0.35">
      <c r="A2" s="591"/>
      <c r="B2" s="591"/>
      <c r="C2" s="591"/>
      <c r="D2" s="591"/>
      <c r="E2" s="589"/>
      <c r="F2" s="589"/>
      <c r="G2" s="589"/>
      <c r="I2" s="576" t="s">
        <v>137</v>
      </c>
      <c r="J2" s="576"/>
      <c r="K2" s="576"/>
      <c r="L2" s="576"/>
      <c r="M2" s="576"/>
      <c r="N2" s="576"/>
      <c r="O2" s="576"/>
    </row>
    <row r="3" spans="1:18" ht="36.75" customHeight="1" x14ac:dyDescent="0.35">
      <c r="A3" s="591"/>
      <c r="B3" s="591"/>
      <c r="C3" s="591"/>
      <c r="D3" s="591"/>
      <c r="E3" s="589"/>
      <c r="F3" s="589"/>
      <c r="G3" s="589"/>
      <c r="I3" s="593"/>
      <c r="J3" s="593"/>
      <c r="K3" s="593"/>
      <c r="L3" s="593"/>
      <c r="M3" s="593"/>
      <c r="N3" s="593"/>
      <c r="O3" s="593"/>
    </row>
    <row r="4" spans="1:18" ht="18.5" x14ac:dyDescent="0.35">
      <c r="A4" s="308" t="s">
        <v>212</v>
      </c>
      <c r="B4" s="390"/>
      <c r="C4" s="390"/>
      <c r="D4" s="390"/>
      <c r="E4" s="390"/>
      <c r="F4" s="390"/>
      <c r="G4" s="390"/>
      <c r="I4" s="594"/>
      <c r="J4" s="594"/>
      <c r="K4" s="594"/>
      <c r="L4" s="594"/>
      <c r="M4" s="594"/>
      <c r="N4" s="594"/>
      <c r="O4" s="594"/>
    </row>
    <row r="5" spans="1:18" x14ac:dyDescent="0.35">
      <c r="D5" s="351"/>
      <c r="E5" s="59"/>
      <c r="F5" s="59"/>
      <c r="G5" s="59"/>
      <c r="I5" s="594"/>
      <c r="J5" s="594"/>
      <c r="K5" s="594"/>
      <c r="L5" s="594"/>
      <c r="M5" s="594"/>
      <c r="N5" s="594"/>
      <c r="O5" s="594"/>
    </row>
    <row r="6" spans="1:18" ht="21" x14ac:dyDescent="0.35">
      <c r="A6" s="391" t="s">
        <v>68</v>
      </c>
      <c r="D6" s="351"/>
      <c r="E6" s="59"/>
      <c r="F6" s="59"/>
      <c r="G6" s="59"/>
      <c r="I6" s="83"/>
      <c r="J6" s="83"/>
      <c r="K6" s="83"/>
      <c r="L6" s="83"/>
      <c r="M6" s="83"/>
      <c r="N6" s="83"/>
      <c r="O6" s="83"/>
    </row>
    <row r="7" spans="1:18" x14ac:dyDescent="0.35">
      <c r="A7" s="33"/>
      <c r="B7" s="392"/>
      <c r="E7" s="59"/>
      <c r="F7" s="59"/>
      <c r="G7" s="59"/>
      <c r="I7" s="83"/>
      <c r="J7" s="83"/>
      <c r="K7" s="83"/>
      <c r="L7" s="83"/>
      <c r="M7" s="83"/>
      <c r="N7" s="83"/>
      <c r="O7" s="83"/>
    </row>
    <row r="8" spans="1:18" ht="36.75" customHeight="1" x14ac:dyDescent="0.35">
      <c r="A8" s="393" t="s">
        <v>69</v>
      </c>
      <c r="B8" s="394" t="s">
        <v>70</v>
      </c>
      <c r="C8" s="365" t="s">
        <v>202</v>
      </c>
      <c r="D8" s="394" t="s">
        <v>203</v>
      </c>
      <c r="E8" s="56" t="s">
        <v>204</v>
      </c>
      <c r="F8" s="56" t="s">
        <v>205</v>
      </c>
      <c r="G8" s="56" t="s">
        <v>206</v>
      </c>
      <c r="I8" s="65" t="s">
        <v>211</v>
      </c>
      <c r="J8" s="65" t="s">
        <v>72</v>
      </c>
      <c r="K8" s="81" t="s">
        <v>24</v>
      </c>
      <c r="L8" s="84" t="s">
        <v>25</v>
      </c>
      <c r="M8" s="81" t="s">
        <v>26</v>
      </c>
      <c r="N8" s="84" t="s">
        <v>27</v>
      </c>
      <c r="O8" s="81" t="s">
        <v>28</v>
      </c>
      <c r="Q8" s="279" t="s">
        <v>73</v>
      </c>
    </row>
    <row r="9" spans="1:18" x14ac:dyDescent="0.35">
      <c r="A9" s="395" t="s">
        <v>71</v>
      </c>
      <c r="B9" s="6"/>
      <c r="C9" s="7"/>
      <c r="D9" s="7"/>
      <c r="E9" s="8"/>
      <c r="F9" s="8"/>
      <c r="G9" s="46">
        <f>C9+D9-E9-F9</f>
        <v>0</v>
      </c>
      <c r="I9" s="85" t="s">
        <v>71</v>
      </c>
      <c r="J9" s="86">
        <f>SUM(G9:G15)</f>
        <v>0</v>
      </c>
      <c r="K9" s="87">
        <f>J59</f>
        <v>0</v>
      </c>
      <c r="L9" s="88">
        <f>J101</f>
        <v>0</v>
      </c>
      <c r="M9" s="87">
        <f>J143</f>
        <v>0</v>
      </c>
      <c r="N9" s="88">
        <f>J185</f>
        <v>0</v>
      </c>
      <c r="O9" s="87">
        <f>J227</f>
        <v>0</v>
      </c>
      <c r="P9" s="397"/>
      <c r="Q9" s="398">
        <f t="shared" ref="Q9:Q16" si="0">IF((O9-J9)&gt;=0,(O9-J9),0)</f>
        <v>0</v>
      </c>
    </row>
    <row r="10" spans="1:18" x14ac:dyDescent="0.35">
      <c r="A10" s="395" t="s">
        <v>71</v>
      </c>
      <c r="B10" s="6"/>
      <c r="C10" s="7"/>
      <c r="D10" s="7"/>
      <c r="E10" s="8"/>
      <c r="F10" s="8"/>
      <c r="G10" s="46">
        <f t="shared" ref="G10:G34" si="1">C10+D10-E10-F10</f>
        <v>0</v>
      </c>
      <c r="I10" s="89" t="s">
        <v>75</v>
      </c>
      <c r="J10" s="90">
        <f>SUM(G17:G19)</f>
        <v>0</v>
      </c>
      <c r="K10" s="87">
        <f t="shared" ref="K10:K13" si="2">J60</f>
        <v>0</v>
      </c>
      <c r="L10" s="88">
        <f t="shared" ref="L10:L13" si="3">J102</f>
        <v>0</v>
      </c>
      <c r="M10" s="87">
        <f t="shared" ref="M10:M13" si="4">J144</f>
        <v>0</v>
      </c>
      <c r="N10" s="88">
        <f t="shared" ref="N10:N13" si="5">J186</f>
        <v>0</v>
      </c>
      <c r="O10" s="87">
        <f t="shared" ref="O10:O13" si="6">J228</f>
        <v>0</v>
      </c>
      <c r="P10" s="399"/>
      <c r="Q10" s="400">
        <f t="shared" si="0"/>
        <v>0</v>
      </c>
    </row>
    <row r="11" spans="1:18" x14ac:dyDescent="0.35">
      <c r="A11" s="395" t="s">
        <v>71</v>
      </c>
      <c r="B11" s="6"/>
      <c r="C11" s="7"/>
      <c r="D11" s="7"/>
      <c r="E11" s="7"/>
      <c r="F11" s="7"/>
      <c r="G11" s="46">
        <f t="shared" si="1"/>
        <v>0</v>
      </c>
      <c r="I11" s="89" t="s">
        <v>76</v>
      </c>
      <c r="J11" s="90">
        <f>SUM(G21:G26)</f>
        <v>0</v>
      </c>
      <c r="K11" s="87">
        <f t="shared" si="2"/>
        <v>0</v>
      </c>
      <c r="L11" s="88">
        <f t="shared" si="3"/>
        <v>0</v>
      </c>
      <c r="M11" s="87">
        <f t="shared" si="4"/>
        <v>0</v>
      </c>
      <c r="N11" s="88">
        <f t="shared" si="5"/>
        <v>0</v>
      </c>
      <c r="O11" s="87">
        <f t="shared" si="6"/>
        <v>0</v>
      </c>
      <c r="P11" s="399"/>
      <c r="Q11" s="400">
        <f t="shared" si="0"/>
        <v>0</v>
      </c>
    </row>
    <row r="12" spans="1:18" ht="29" x14ac:dyDescent="0.35">
      <c r="A12" s="395" t="s">
        <v>71</v>
      </c>
      <c r="B12" s="6"/>
      <c r="C12" s="7"/>
      <c r="D12" s="7"/>
      <c r="E12" s="7"/>
      <c r="F12" s="7"/>
      <c r="G12" s="57">
        <f t="shared" si="1"/>
        <v>0</v>
      </c>
      <c r="I12" s="85" t="s">
        <v>77</v>
      </c>
      <c r="J12" s="86">
        <f>SUM(G28:G30)</f>
        <v>0</v>
      </c>
      <c r="K12" s="87">
        <f t="shared" si="2"/>
        <v>0</v>
      </c>
      <c r="L12" s="88">
        <f t="shared" si="3"/>
        <v>0</v>
      </c>
      <c r="M12" s="87">
        <f t="shared" si="4"/>
        <v>0</v>
      </c>
      <c r="N12" s="88">
        <f t="shared" si="5"/>
        <v>0</v>
      </c>
      <c r="O12" s="87">
        <f t="shared" si="6"/>
        <v>0</v>
      </c>
      <c r="P12" s="397"/>
      <c r="Q12" s="398">
        <f t="shared" si="0"/>
        <v>0</v>
      </c>
      <c r="R12" s="351"/>
    </row>
    <row r="13" spans="1:18" ht="29" x14ac:dyDescent="0.35">
      <c r="A13" s="395" t="s">
        <v>71</v>
      </c>
      <c r="B13" s="6"/>
      <c r="C13" s="7"/>
      <c r="D13" s="7"/>
      <c r="E13" s="7"/>
      <c r="F13" s="7"/>
      <c r="G13" s="57">
        <f t="shared" si="1"/>
        <v>0</v>
      </c>
      <c r="I13" s="89" t="s">
        <v>79</v>
      </c>
      <c r="J13" s="90">
        <f>SUM(G32:G34)</f>
        <v>0</v>
      </c>
      <c r="K13" s="87">
        <f t="shared" si="2"/>
        <v>0</v>
      </c>
      <c r="L13" s="88">
        <f t="shared" si="3"/>
        <v>0</v>
      </c>
      <c r="M13" s="87">
        <f t="shared" si="4"/>
        <v>0</v>
      </c>
      <c r="N13" s="88">
        <f t="shared" si="5"/>
        <v>0</v>
      </c>
      <c r="O13" s="87">
        <f t="shared" si="6"/>
        <v>0</v>
      </c>
      <c r="P13" s="399"/>
      <c r="Q13" s="400">
        <f t="shared" si="0"/>
        <v>0</v>
      </c>
    </row>
    <row r="14" spans="1:18" ht="43.5" x14ac:dyDescent="0.35">
      <c r="A14" s="395" t="s">
        <v>71</v>
      </c>
      <c r="B14" s="6"/>
      <c r="C14" s="7"/>
      <c r="D14" s="7"/>
      <c r="E14" s="7"/>
      <c r="F14" s="7"/>
      <c r="G14" s="57">
        <f t="shared" si="1"/>
        <v>0</v>
      </c>
      <c r="I14" s="91" t="s">
        <v>80</v>
      </c>
      <c r="J14" s="92">
        <f t="shared" ref="J14:O14" si="7">J11+J13+J10</f>
        <v>0</v>
      </c>
      <c r="K14" s="92">
        <f t="shared" si="7"/>
        <v>0</v>
      </c>
      <c r="L14" s="92">
        <f t="shared" si="7"/>
        <v>0</v>
      </c>
      <c r="M14" s="92">
        <f t="shared" si="7"/>
        <v>0</v>
      </c>
      <c r="N14" s="92">
        <f t="shared" si="7"/>
        <v>0</v>
      </c>
      <c r="O14" s="92">
        <f t="shared" si="7"/>
        <v>0</v>
      </c>
      <c r="P14" s="399"/>
      <c r="Q14" s="400">
        <f t="shared" si="0"/>
        <v>0</v>
      </c>
    </row>
    <row r="15" spans="1:18" ht="43.5" x14ac:dyDescent="0.35">
      <c r="A15" s="395" t="s">
        <v>71</v>
      </c>
      <c r="B15" s="6"/>
      <c r="C15" s="7"/>
      <c r="D15" s="7"/>
      <c r="E15" s="7"/>
      <c r="F15" s="7"/>
      <c r="G15" s="57">
        <f t="shared" si="1"/>
        <v>0</v>
      </c>
      <c r="I15" s="93" t="s">
        <v>81</v>
      </c>
      <c r="J15" s="94">
        <f>J9+J12</f>
        <v>0</v>
      </c>
      <c r="K15" s="94">
        <f t="shared" ref="K15:O15" si="8">K9+K12</f>
        <v>0</v>
      </c>
      <c r="L15" s="94">
        <f t="shared" si="8"/>
        <v>0</v>
      </c>
      <c r="M15" s="94">
        <f t="shared" si="8"/>
        <v>0</v>
      </c>
      <c r="N15" s="94">
        <f t="shared" si="8"/>
        <v>0</v>
      </c>
      <c r="O15" s="94">
        <f t="shared" si="8"/>
        <v>0</v>
      </c>
      <c r="P15" s="397"/>
      <c r="Q15" s="398">
        <f t="shared" si="0"/>
        <v>0</v>
      </c>
    </row>
    <row r="16" spans="1:18" ht="39.75" customHeight="1" thickBot="1" x14ac:dyDescent="0.4">
      <c r="A16" s="401"/>
      <c r="B16" s="394" t="s">
        <v>70</v>
      </c>
      <c r="C16" s="365" t="s">
        <v>202</v>
      </c>
      <c r="D16" s="394" t="s">
        <v>203</v>
      </c>
      <c r="E16" s="56" t="s">
        <v>204</v>
      </c>
      <c r="F16" s="56" t="s">
        <v>205</v>
      </c>
      <c r="G16" s="56" t="s">
        <v>206</v>
      </c>
      <c r="I16" s="95" t="s">
        <v>69</v>
      </c>
      <c r="J16" s="96">
        <f>J14+J15</f>
        <v>0</v>
      </c>
      <c r="K16" s="96">
        <f t="shared" ref="K16:O16" si="9">K14+K15</f>
        <v>0</v>
      </c>
      <c r="L16" s="96">
        <f t="shared" si="9"/>
        <v>0</v>
      </c>
      <c r="M16" s="96">
        <f t="shared" si="9"/>
        <v>0</v>
      </c>
      <c r="N16" s="96">
        <f t="shared" si="9"/>
        <v>0</v>
      </c>
      <c r="O16" s="96">
        <f t="shared" si="9"/>
        <v>0</v>
      </c>
      <c r="Q16" s="309">
        <f t="shared" si="0"/>
        <v>0</v>
      </c>
    </row>
    <row r="17" spans="1:18" ht="29" x14ac:dyDescent="0.35">
      <c r="A17" s="404" t="s">
        <v>78</v>
      </c>
      <c r="B17" s="10"/>
      <c r="C17" s="11"/>
      <c r="D17" s="7"/>
      <c r="E17" s="7"/>
      <c r="F17" s="7"/>
      <c r="G17" s="57">
        <f t="shared" si="1"/>
        <v>0</v>
      </c>
      <c r="I17" s="97" t="s">
        <v>82</v>
      </c>
      <c r="J17" s="98"/>
      <c r="K17" s="99"/>
      <c r="L17" s="100"/>
      <c r="M17" s="99"/>
      <c r="N17" s="100"/>
      <c r="O17" s="99"/>
      <c r="Q17" s="113"/>
    </row>
    <row r="18" spans="1:18" ht="29" x14ac:dyDescent="0.35">
      <c r="A18" s="404" t="s">
        <v>78</v>
      </c>
      <c r="B18" s="12"/>
      <c r="C18" s="11"/>
      <c r="D18" s="7"/>
      <c r="E18" s="7"/>
      <c r="F18" s="7"/>
      <c r="G18" s="57">
        <f t="shared" si="1"/>
        <v>0</v>
      </c>
      <c r="I18" s="101" t="s">
        <v>83</v>
      </c>
      <c r="J18" s="102">
        <f>SUM(F38:F39)</f>
        <v>0</v>
      </c>
      <c r="K18" s="103">
        <f>J68</f>
        <v>0</v>
      </c>
      <c r="L18" s="104">
        <f>J110</f>
        <v>0</v>
      </c>
      <c r="M18" s="103">
        <f>J152</f>
        <v>0</v>
      </c>
      <c r="N18" s="104">
        <f>J194</f>
        <v>0</v>
      </c>
      <c r="O18" s="103">
        <f>J236</f>
        <v>0</v>
      </c>
      <c r="Q18" s="309">
        <f>IF((O18-J18)&gt;=0,(O18-J18),0)</f>
        <v>0</v>
      </c>
    </row>
    <row r="19" spans="1:18" ht="29.5" thickBot="1" x14ac:dyDescent="0.4">
      <c r="A19" s="404" t="s">
        <v>78</v>
      </c>
      <c r="B19" s="13"/>
      <c r="C19" s="11"/>
      <c r="D19" s="7"/>
      <c r="E19" s="7"/>
      <c r="F19" s="7"/>
      <c r="G19" s="57">
        <f t="shared" si="1"/>
        <v>0</v>
      </c>
      <c r="I19" s="101" t="s">
        <v>84</v>
      </c>
      <c r="J19" s="102">
        <f>SUM(F40:F41)</f>
        <v>0</v>
      </c>
      <c r="K19" s="103">
        <f t="shared" ref="K19:K21" si="10">J69</f>
        <v>0</v>
      </c>
      <c r="L19" s="104">
        <f t="shared" ref="L19:L21" si="11">J111</f>
        <v>0</v>
      </c>
      <c r="M19" s="103">
        <f t="shared" ref="M19:M21" si="12">J153</f>
        <v>0</v>
      </c>
      <c r="N19" s="104">
        <f t="shared" ref="N19:N21" si="13">J195</f>
        <v>0</v>
      </c>
      <c r="O19" s="103">
        <f t="shared" ref="O19:O21" si="14">J237</f>
        <v>0</v>
      </c>
      <c r="Q19" s="309">
        <f>IF((O19-J19)&gt;=0,(O19-J19),0)</f>
        <v>0</v>
      </c>
    </row>
    <row r="20" spans="1:18" ht="39" customHeight="1" thickBot="1" x14ac:dyDescent="0.4">
      <c r="A20" s="401"/>
      <c r="B20" s="394" t="s">
        <v>70</v>
      </c>
      <c r="C20" s="365" t="s">
        <v>202</v>
      </c>
      <c r="D20" s="394" t="s">
        <v>203</v>
      </c>
      <c r="E20" s="56" t="s">
        <v>204</v>
      </c>
      <c r="F20" s="56" t="s">
        <v>205</v>
      </c>
      <c r="G20" s="56" t="s">
        <v>206</v>
      </c>
      <c r="I20" s="105" t="s">
        <v>85</v>
      </c>
      <c r="J20" s="106">
        <f>SUM(F42:F43)</f>
        <v>0</v>
      </c>
      <c r="K20" s="103">
        <f t="shared" si="10"/>
        <v>0</v>
      </c>
      <c r="L20" s="104">
        <f t="shared" si="11"/>
        <v>0</v>
      </c>
      <c r="M20" s="103">
        <f t="shared" si="12"/>
        <v>0</v>
      </c>
      <c r="N20" s="104">
        <f t="shared" si="13"/>
        <v>0</v>
      </c>
      <c r="O20" s="103">
        <f t="shared" si="14"/>
        <v>0</v>
      </c>
      <c r="Q20" s="309">
        <f>IF((O20-J20)&gt;=0,(O20-J20),0)</f>
        <v>0</v>
      </c>
    </row>
    <row r="21" spans="1:18" x14ac:dyDescent="0.35">
      <c r="A21" s="404" t="s">
        <v>76</v>
      </c>
      <c r="B21" s="10"/>
      <c r="C21" s="11"/>
      <c r="D21" s="7"/>
      <c r="E21" s="7"/>
      <c r="F21" s="7"/>
      <c r="G21" s="57">
        <f t="shared" si="1"/>
        <v>0</v>
      </c>
      <c r="I21" s="105" t="s">
        <v>86</v>
      </c>
      <c r="J21" s="106">
        <f>SUM(F44:F45)</f>
        <v>0</v>
      </c>
      <c r="K21" s="103">
        <f t="shared" si="10"/>
        <v>0</v>
      </c>
      <c r="L21" s="104">
        <f t="shared" si="11"/>
        <v>0</v>
      </c>
      <c r="M21" s="103">
        <f t="shared" si="12"/>
        <v>0</v>
      </c>
      <c r="N21" s="104">
        <f t="shared" si="13"/>
        <v>0</v>
      </c>
      <c r="O21" s="103">
        <f t="shared" si="14"/>
        <v>0</v>
      </c>
      <c r="Q21" s="309">
        <f>IF((O21-J21)&gt;=0,(O21-J21),0)</f>
        <v>0</v>
      </c>
    </row>
    <row r="22" spans="1:18" x14ac:dyDescent="0.35">
      <c r="A22" s="404" t="s">
        <v>76</v>
      </c>
      <c r="B22" s="12"/>
      <c r="C22" s="11"/>
      <c r="D22" s="7"/>
      <c r="E22" s="7"/>
      <c r="F22" s="7"/>
      <c r="G22" s="57">
        <f t="shared" si="1"/>
        <v>0</v>
      </c>
      <c r="I22" s="74"/>
      <c r="J22" s="74"/>
      <c r="K22" s="74"/>
      <c r="L22" s="107"/>
      <c r="M22" s="74"/>
      <c r="N22" s="107"/>
      <c r="O22" s="74"/>
    </row>
    <row r="23" spans="1:18" x14ac:dyDescent="0.35">
      <c r="A23" s="404" t="s">
        <v>76</v>
      </c>
      <c r="B23" s="12"/>
      <c r="C23" s="11"/>
      <c r="D23" s="7"/>
      <c r="E23" s="7"/>
      <c r="F23" s="7"/>
      <c r="G23" s="57">
        <f t="shared" si="1"/>
        <v>0</v>
      </c>
      <c r="I23" s="108" t="s">
        <v>210</v>
      </c>
      <c r="J23" s="75">
        <f t="shared" ref="J23:N23" si="15">J14+J15+SUM(J18:J21)</f>
        <v>0</v>
      </c>
      <c r="K23" s="75">
        <f t="shared" si="15"/>
        <v>0</v>
      </c>
      <c r="L23" s="109">
        <f t="shared" si="15"/>
        <v>0</v>
      </c>
      <c r="M23" s="75">
        <f t="shared" si="15"/>
        <v>0</v>
      </c>
      <c r="N23" s="109">
        <f t="shared" si="15"/>
        <v>0</v>
      </c>
      <c r="O23" s="75">
        <f>O14+O15+SUM(O18:O21)</f>
        <v>0</v>
      </c>
    </row>
    <row r="24" spans="1:18" ht="23.5" x14ac:dyDescent="0.55000000000000004">
      <c r="A24" s="404" t="s">
        <v>76</v>
      </c>
      <c r="B24" s="12"/>
      <c r="C24" s="11"/>
      <c r="D24" s="7"/>
      <c r="E24" s="7"/>
      <c r="F24" s="7"/>
      <c r="G24" s="57">
        <f t="shared" si="1"/>
        <v>0</v>
      </c>
      <c r="I24" s="74"/>
      <c r="J24" s="138" t="s">
        <v>146</v>
      </c>
      <c r="K24" s="138" t="s">
        <v>141</v>
      </c>
      <c r="L24" s="138" t="s">
        <v>142</v>
      </c>
      <c r="M24" s="138" t="s">
        <v>143</v>
      </c>
      <c r="N24" s="138" t="s">
        <v>144</v>
      </c>
      <c r="O24" s="138" t="s">
        <v>145</v>
      </c>
    </row>
    <row r="25" spans="1:18" ht="43.5" x14ac:dyDescent="0.35">
      <c r="A25" s="404" t="s">
        <v>76</v>
      </c>
      <c r="B25" s="12"/>
      <c r="C25" s="11"/>
      <c r="D25" s="7"/>
      <c r="E25" s="7"/>
      <c r="F25" s="7"/>
      <c r="G25" s="57">
        <f t="shared" si="1"/>
        <v>0</v>
      </c>
      <c r="I25" s="136" t="s">
        <v>88</v>
      </c>
      <c r="J25" s="139" t="e">
        <f t="shared" ref="J25:O25" si="16">J14/J23</f>
        <v>#DIV/0!</v>
      </c>
      <c r="K25" s="139" t="e">
        <f t="shared" si="16"/>
        <v>#DIV/0!</v>
      </c>
      <c r="L25" s="140" t="e">
        <f t="shared" si="16"/>
        <v>#DIV/0!</v>
      </c>
      <c r="M25" s="139" t="e">
        <f t="shared" si="16"/>
        <v>#DIV/0!</v>
      </c>
      <c r="N25" s="140" t="e">
        <f t="shared" si="16"/>
        <v>#DIV/0!</v>
      </c>
      <c r="O25" s="139" t="e">
        <f t="shared" si="16"/>
        <v>#DIV/0!</v>
      </c>
    </row>
    <row r="26" spans="1:18" ht="58.5" thickBot="1" x14ac:dyDescent="0.4">
      <c r="A26" s="404" t="s">
        <v>76</v>
      </c>
      <c r="B26" s="13"/>
      <c r="C26" s="11"/>
      <c r="D26" s="7"/>
      <c r="E26" s="7"/>
      <c r="F26" s="7"/>
      <c r="G26" s="57">
        <f t="shared" si="1"/>
        <v>0</v>
      </c>
      <c r="I26" s="137" t="s">
        <v>140</v>
      </c>
      <c r="J26" s="139" t="e">
        <f t="shared" ref="J26:O26" si="17">J16/J23</f>
        <v>#DIV/0!</v>
      </c>
      <c r="K26" s="139" t="e">
        <f t="shared" si="17"/>
        <v>#DIV/0!</v>
      </c>
      <c r="L26" s="139" t="e">
        <f t="shared" si="17"/>
        <v>#DIV/0!</v>
      </c>
      <c r="M26" s="139" t="e">
        <f t="shared" si="17"/>
        <v>#DIV/0!</v>
      </c>
      <c r="N26" s="139" t="e">
        <f t="shared" si="17"/>
        <v>#DIV/0!</v>
      </c>
      <c r="O26" s="139" t="e">
        <f t="shared" si="17"/>
        <v>#DIV/0!</v>
      </c>
    </row>
    <row r="27" spans="1:18" ht="47.25" customHeight="1" x14ac:dyDescent="0.35">
      <c r="A27" s="401"/>
      <c r="B27" s="394" t="s">
        <v>70</v>
      </c>
      <c r="C27" s="365" t="s">
        <v>202</v>
      </c>
      <c r="D27" s="394" t="s">
        <v>203</v>
      </c>
      <c r="E27" s="56" t="s">
        <v>204</v>
      </c>
      <c r="F27" s="56" t="s">
        <v>205</v>
      </c>
      <c r="G27" s="56" t="s">
        <v>206</v>
      </c>
      <c r="I27" s="77"/>
      <c r="J27" s="77"/>
      <c r="K27" s="77"/>
      <c r="L27" s="110"/>
      <c r="M27" s="405" t="s">
        <v>91</v>
      </c>
      <c r="N27" s="142" t="s">
        <v>46</v>
      </c>
      <c r="O27" s="139" t="e">
        <f>AVERAGE(M25:O25)</f>
        <v>#DIV/0!</v>
      </c>
    </row>
    <row r="28" spans="1:18" ht="55.5" customHeight="1" x14ac:dyDescent="0.35">
      <c r="A28" s="395" t="s">
        <v>87</v>
      </c>
      <c r="B28" s="6"/>
      <c r="C28" s="7"/>
      <c r="D28" s="7"/>
      <c r="E28" s="7"/>
      <c r="F28" s="7"/>
      <c r="G28" s="57">
        <f t="shared" si="1"/>
        <v>0</v>
      </c>
      <c r="I28" s="111"/>
      <c r="J28" s="78"/>
      <c r="K28" s="112"/>
      <c r="L28" s="112"/>
      <c r="M28" s="406" t="s">
        <v>94</v>
      </c>
      <c r="N28" s="143" t="s">
        <v>46</v>
      </c>
      <c r="O28" s="139" t="e">
        <f>AVERAGE(M26:O26)</f>
        <v>#DIV/0!</v>
      </c>
    </row>
    <row r="29" spans="1:18" ht="61.5" customHeight="1" x14ac:dyDescent="0.35">
      <c r="A29" s="395" t="s">
        <v>87</v>
      </c>
      <c r="B29" s="6"/>
      <c r="C29" s="7"/>
      <c r="D29" s="7"/>
      <c r="E29" s="7"/>
      <c r="F29" s="7"/>
      <c r="G29" s="57">
        <f t="shared" si="1"/>
        <v>0</v>
      </c>
      <c r="L29" s="149"/>
      <c r="M29" s="150" t="s">
        <v>113</v>
      </c>
      <c r="N29" s="150" t="s">
        <v>44</v>
      </c>
    </row>
    <row r="30" spans="1:18" ht="63.75" customHeight="1" x14ac:dyDescent="0.35">
      <c r="A30" s="395" t="s">
        <v>87</v>
      </c>
      <c r="B30" s="6"/>
      <c r="C30" s="7"/>
      <c r="D30" s="7"/>
      <c r="E30" s="7"/>
      <c r="F30" s="7"/>
      <c r="G30" s="57">
        <f t="shared" si="1"/>
        <v>0</v>
      </c>
      <c r="I30" s="146" t="s">
        <v>91</v>
      </c>
      <c r="J30" s="581" t="s">
        <v>88</v>
      </c>
      <c r="K30" s="582"/>
      <c r="L30" s="583"/>
      <c r="M30" s="141" t="e">
        <f>B50+10/100</f>
        <v>#DIV/0!</v>
      </c>
      <c r="N30" s="141" t="e">
        <f>B50+(0.1*0.7)</f>
        <v>#DIV/0!</v>
      </c>
      <c r="O30" s="129"/>
      <c r="P30" s="129"/>
      <c r="Q30" s="113" t="str">
        <f>IF(Q14&lt;&gt;0,"Oui","Non")</f>
        <v>Non</v>
      </c>
      <c r="R30" s="113">
        <f>IF(L30=Q30,1,0)</f>
        <v>0</v>
      </c>
    </row>
    <row r="31" spans="1:18" ht="64.5" customHeight="1" thickBot="1" x14ac:dyDescent="0.4">
      <c r="A31" s="401"/>
      <c r="B31" s="394" t="s">
        <v>70</v>
      </c>
      <c r="C31" s="365" t="s">
        <v>202</v>
      </c>
      <c r="D31" s="394" t="s">
        <v>203</v>
      </c>
      <c r="E31" s="56" t="s">
        <v>204</v>
      </c>
      <c r="F31" s="56" t="s">
        <v>205</v>
      </c>
      <c r="G31" s="56" t="s">
        <v>206</v>
      </c>
      <c r="I31" s="147" t="s">
        <v>94</v>
      </c>
      <c r="J31" s="584" t="s">
        <v>140</v>
      </c>
      <c r="K31" s="585"/>
      <c r="L31" s="586"/>
      <c r="M31" s="141" t="e">
        <f>B51+20/100</f>
        <v>#DIV/0!</v>
      </c>
      <c r="N31" s="141" t="e">
        <f>B51+(0.2*0.7)</f>
        <v>#DIV/0!</v>
      </c>
      <c r="O31" s="129"/>
      <c r="P31" s="129"/>
      <c r="Q31" s="113" t="str">
        <f>IF(Q16&lt;&gt;0,"Oui","Non")</f>
        <v>Non</v>
      </c>
      <c r="R31" s="113">
        <f>IF(L31=Q31,1,0)</f>
        <v>0</v>
      </c>
    </row>
    <row r="32" spans="1:18" ht="41.5" customHeight="1" x14ac:dyDescent="0.35">
      <c r="A32" s="404" t="s">
        <v>90</v>
      </c>
      <c r="B32" s="10"/>
      <c r="C32" s="11"/>
      <c r="D32" s="7"/>
      <c r="E32" s="7"/>
      <c r="F32" s="7"/>
      <c r="G32" s="57">
        <f>C32+D32-E32-F32</f>
        <v>0</v>
      </c>
    </row>
    <row r="33" spans="1:18" ht="36" customHeight="1" x14ac:dyDescent="0.35">
      <c r="A33" s="404" t="s">
        <v>90</v>
      </c>
      <c r="B33" s="12"/>
      <c r="C33" s="11"/>
      <c r="D33" s="7"/>
      <c r="E33" s="7"/>
      <c r="F33" s="7"/>
      <c r="G33" s="57">
        <f t="shared" si="1"/>
        <v>0</v>
      </c>
      <c r="N33" s="407"/>
      <c r="O33" s="407"/>
      <c r="P33" s="407"/>
    </row>
    <row r="34" spans="1:18" ht="36" customHeight="1" thickBot="1" x14ac:dyDescent="0.4">
      <c r="A34" s="404" t="s">
        <v>90</v>
      </c>
      <c r="B34" s="13"/>
      <c r="C34" s="11"/>
      <c r="D34" s="7"/>
      <c r="E34" s="7"/>
      <c r="F34" s="7"/>
      <c r="G34" s="57">
        <f t="shared" si="1"/>
        <v>0</v>
      </c>
      <c r="N34" s="351"/>
      <c r="Q34" s="407"/>
    </row>
    <row r="35" spans="1:18" ht="28.5" customHeight="1" x14ac:dyDescent="0.35">
      <c r="N35" s="408"/>
    </row>
    <row r="36" spans="1:18" ht="44.25" customHeight="1" x14ac:dyDescent="0.35">
      <c r="A36" s="409" t="s">
        <v>82</v>
      </c>
      <c r="B36" s="410" t="s">
        <v>93</v>
      </c>
      <c r="C36" s="34"/>
      <c r="D36" s="34"/>
      <c r="E36" s="34"/>
      <c r="F36" s="34"/>
      <c r="H36" s="252"/>
      <c r="N36" s="411"/>
    </row>
    <row r="37" spans="1:18" ht="29" x14ac:dyDescent="0.35">
      <c r="A37" s="393"/>
      <c r="B37" s="394" t="s">
        <v>95</v>
      </c>
      <c r="C37" s="365" t="s">
        <v>207</v>
      </c>
      <c r="D37" s="365" t="s">
        <v>203</v>
      </c>
      <c r="E37" s="365" t="s">
        <v>204</v>
      </c>
      <c r="F37" s="365" t="s">
        <v>96</v>
      </c>
      <c r="H37" s="252"/>
    </row>
    <row r="38" spans="1:18" x14ac:dyDescent="0.35">
      <c r="A38" s="395" t="s">
        <v>83</v>
      </c>
      <c r="B38" s="14"/>
      <c r="C38" s="7"/>
      <c r="D38" s="7"/>
      <c r="E38" s="7"/>
      <c r="F38" s="396">
        <f>C38+D38-E38</f>
        <v>0</v>
      </c>
      <c r="H38" s="252"/>
      <c r="R38" s="407"/>
    </row>
    <row r="39" spans="1:18" ht="14.5" customHeight="1" x14ac:dyDescent="0.35">
      <c r="A39" s="395" t="s">
        <v>83</v>
      </c>
      <c r="B39" s="14"/>
      <c r="C39" s="7"/>
      <c r="D39" s="7"/>
      <c r="E39" s="7"/>
      <c r="F39" s="396">
        <f t="shared" ref="F39:F45" si="18">C39+D39-E39</f>
        <v>0</v>
      </c>
      <c r="H39" s="412"/>
    </row>
    <row r="40" spans="1:18" x14ac:dyDescent="0.35">
      <c r="A40" s="395" t="s">
        <v>84</v>
      </c>
      <c r="B40" s="14"/>
      <c r="C40" s="7"/>
      <c r="D40" s="7"/>
      <c r="E40" s="7"/>
      <c r="F40" s="396">
        <f t="shared" si="18"/>
        <v>0</v>
      </c>
    </row>
    <row r="41" spans="1:18" x14ac:dyDescent="0.35">
      <c r="A41" s="395" t="s">
        <v>84</v>
      </c>
      <c r="B41" s="14"/>
      <c r="C41" s="7"/>
      <c r="D41" s="7"/>
      <c r="E41" s="7"/>
      <c r="F41" s="396">
        <f t="shared" si="18"/>
        <v>0</v>
      </c>
    </row>
    <row r="42" spans="1:18" x14ac:dyDescent="0.35">
      <c r="A42" s="413" t="s">
        <v>85</v>
      </c>
      <c r="B42" s="14"/>
      <c r="C42" s="7"/>
      <c r="D42" s="7"/>
      <c r="E42" s="7"/>
      <c r="F42" s="396">
        <f t="shared" si="18"/>
        <v>0</v>
      </c>
    </row>
    <row r="43" spans="1:18" x14ac:dyDescent="0.35">
      <c r="A43" s="413" t="s">
        <v>85</v>
      </c>
      <c r="B43" s="14"/>
      <c r="C43" s="7"/>
      <c r="D43" s="7"/>
      <c r="E43" s="7"/>
      <c r="F43" s="396">
        <f t="shared" si="18"/>
        <v>0</v>
      </c>
    </row>
    <row r="44" spans="1:18" x14ac:dyDescent="0.35">
      <c r="A44" s="413" t="s">
        <v>86</v>
      </c>
      <c r="B44" s="14"/>
      <c r="C44" s="7"/>
      <c r="D44" s="7"/>
      <c r="E44" s="7"/>
      <c r="F44" s="396">
        <f t="shared" si="18"/>
        <v>0</v>
      </c>
    </row>
    <row r="45" spans="1:18" x14ac:dyDescent="0.35">
      <c r="A45" s="413" t="s">
        <v>86</v>
      </c>
      <c r="B45" s="14"/>
      <c r="C45" s="7"/>
      <c r="D45" s="7"/>
      <c r="E45" s="7"/>
      <c r="F45" s="396">
        <f t="shared" si="18"/>
        <v>0</v>
      </c>
    </row>
    <row r="46" spans="1:18" ht="15" thickBot="1" x14ac:dyDescent="0.4"/>
    <row r="47" spans="1:18" ht="44" thickBot="1" x14ac:dyDescent="0.4">
      <c r="A47" s="414" t="s">
        <v>97</v>
      </c>
      <c r="B47" s="415">
        <f>SUM(G17:G19,G21:G26,G32:G34)</f>
        <v>0</v>
      </c>
      <c r="C47" s="346"/>
      <c r="D47" s="346"/>
      <c r="E47" s="346"/>
    </row>
    <row r="48" spans="1:18" ht="51.75" customHeight="1" x14ac:dyDescent="0.35">
      <c r="A48" s="126" t="s">
        <v>98</v>
      </c>
      <c r="B48" s="416">
        <f>SUM(G9:G15,G28:G30)</f>
        <v>0</v>
      </c>
      <c r="C48" s="33"/>
      <c r="D48" s="33"/>
      <c r="E48" s="33"/>
    </row>
    <row r="49" spans="1:11" x14ac:dyDescent="0.35">
      <c r="A49" s="125" t="s">
        <v>208</v>
      </c>
      <c r="B49" s="195">
        <f>B47+B48+SUM(F38:F45)</f>
        <v>0</v>
      </c>
      <c r="C49" s="33"/>
      <c r="D49" s="33"/>
      <c r="E49" s="33"/>
    </row>
    <row r="50" spans="1:11" ht="58" x14ac:dyDescent="0.35">
      <c r="A50" s="126" t="s">
        <v>99</v>
      </c>
      <c r="B50" s="16" t="e">
        <f>B47/B49</f>
        <v>#DIV/0!</v>
      </c>
      <c r="C50" s="327"/>
      <c r="D50" s="327"/>
      <c r="E50" s="327"/>
    </row>
    <row r="51" spans="1:11" ht="29" x14ac:dyDescent="0.35">
      <c r="A51" s="126" t="s">
        <v>100</v>
      </c>
      <c r="B51" s="417" t="e">
        <f>(B47+B48)/B49</f>
        <v>#DIV/0!</v>
      </c>
    </row>
    <row r="53" spans="1:11" ht="26" x14ac:dyDescent="0.6">
      <c r="A53" s="587" t="s">
        <v>161</v>
      </c>
      <c r="B53" s="587"/>
      <c r="C53" s="587"/>
      <c r="D53" s="587"/>
      <c r="E53" s="587"/>
      <c r="F53" s="587"/>
      <c r="G53" s="587"/>
      <c r="H53" s="587"/>
      <c r="I53" s="587"/>
      <c r="J53" s="587"/>
    </row>
    <row r="56" spans="1:11" x14ac:dyDescent="0.35">
      <c r="A56" s="418" t="s">
        <v>109</v>
      </c>
      <c r="B56" s="189" t="s">
        <v>160</v>
      </c>
      <c r="D56" s="351"/>
      <c r="E56" s="59"/>
      <c r="F56" s="59"/>
      <c r="G56" s="59"/>
      <c r="I56" s="83"/>
      <c r="J56" s="83"/>
      <c r="K56" s="83"/>
    </row>
    <row r="57" spans="1:11" ht="23.5" x14ac:dyDescent="0.35">
      <c r="A57" s="419" t="s">
        <v>24</v>
      </c>
      <c r="B57" s="420"/>
      <c r="E57" s="59"/>
      <c r="F57" s="59"/>
      <c r="G57" s="59"/>
      <c r="I57" s="83"/>
      <c r="J57" s="83"/>
      <c r="K57" s="83"/>
    </row>
    <row r="58" spans="1:11" ht="29" x14ac:dyDescent="0.35">
      <c r="A58" s="421" t="s">
        <v>69</v>
      </c>
      <c r="B58" s="422" t="s">
        <v>70</v>
      </c>
      <c r="C58" s="423" t="s">
        <v>202</v>
      </c>
      <c r="D58" s="422" t="s">
        <v>203</v>
      </c>
      <c r="E58" s="60" t="s">
        <v>204</v>
      </c>
      <c r="F58" s="60" t="s">
        <v>205</v>
      </c>
      <c r="G58" s="60" t="s">
        <v>206</v>
      </c>
      <c r="I58" s="190" t="s">
        <v>211</v>
      </c>
      <c r="J58" s="190" t="s">
        <v>24</v>
      </c>
    </row>
    <row r="59" spans="1:11" x14ac:dyDescent="0.35">
      <c r="A59" s="424" t="s">
        <v>71</v>
      </c>
      <c r="B59" s="24"/>
      <c r="C59" s="25"/>
      <c r="D59" s="25"/>
      <c r="E59" s="25"/>
      <c r="F59" s="25"/>
      <c r="G59" s="61">
        <f>C59+D59-E59-F59</f>
        <v>0</v>
      </c>
      <c r="I59" s="425" t="s">
        <v>71</v>
      </c>
      <c r="J59" s="193">
        <f>SUM(G59:G65)</f>
        <v>0</v>
      </c>
    </row>
    <row r="60" spans="1:11" x14ac:dyDescent="0.35">
      <c r="A60" s="424" t="s">
        <v>71</v>
      </c>
      <c r="B60" s="24"/>
      <c r="C60" s="25"/>
      <c r="D60" s="25"/>
      <c r="E60" s="25"/>
      <c r="F60" s="25"/>
      <c r="G60" s="61">
        <f t="shared" ref="G60:G65" si="19">C60+D60-E60-F60</f>
        <v>0</v>
      </c>
      <c r="I60" s="115" t="s">
        <v>75</v>
      </c>
      <c r="J60" s="67">
        <f>SUM(G67:G69)</f>
        <v>0</v>
      </c>
    </row>
    <row r="61" spans="1:11" x14ac:dyDescent="0.35">
      <c r="A61" s="424" t="s">
        <v>71</v>
      </c>
      <c r="B61" s="24"/>
      <c r="C61" s="25"/>
      <c r="D61" s="25"/>
      <c r="E61" s="25"/>
      <c r="F61" s="25"/>
      <c r="G61" s="61">
        <f t="shared" si="19"/>
        <v>0</v>
      </c>
      <c r="I61" s="115" t="s">
        <v>76</v>
      </c>
      <c r="J61" s="67">
        <f>SUM(G71:G76)</f>
        <v>0</v>
      </c>
    </row>
    <row r="62" spans="1:11" ht="29" x14ac:dyDescent="0.35">
      <c r="A62" s="424" t="s">
        <v>71</v>
      </c>
      <c r="B62" s="24"/>
      <c r="C62" s="25"/>
      <c r="D62" s="25"/>
      <c r="E62" s="25"/>
      <c r="F62" s="25"/>
      <c r="G62" s="61">
        <f t="shared" si="19"/>
        <v>0</v>
      </c>
      <c r="I62" s="425" t="s">
        <v>77</v>
      </c>
      <c r="J62" s="193">
        <f>SUM(G78:G80)</f>
        <v>0</v>
      </c>
    </row>
    <row r="63" spans="1:11" ht="29" x14ac:dyDescent="0.35">
      <c r="A63" s="424" t="s">
        <v>71</v>
      </c>
      <c r="B63" s="24"/>
      <c r="C63" s="25"/>
      <c r="D63" s="25"/>
      <c r="E63" s="25"/>
      <c r="F63" s="25"/>
      <c r="G63" s="61">
        <f t="shared" si="19"/>
        <v>0</v>
      </c>
      <c r="I63" s="115" t="s">
        <v>79</v>
      </c>
      <c r="J63" s="67">
        <f>SUM(G82:G84)</f>
        <v>0</v>
      </c>
    </row>
    <row r="64" spans="1:11" ht="43.5" x14ac:dyDescent="0.35">
      <c r="A64" s="424" t="s">
        <v>71</v>
      </c>
      <c r="B64" s="24"/>
      <c r="C64" s="25"/>
      <c r="D64" s="25"/>
      <c r="E64" s="25"/>
      <c r="F64" s="25"/>
      <c r="G64" s="61">
        <f t="shared" si="19"/>
        <v>0</v>
      </c>
      <c r="I64" s="116" t="s">
        <v>80</v>
      </c>
      <c r="J64" s="68">
        <f>J61+J63+J60</f>
        <v>0</v>
      </c>
    </row>
    <row r="65" spans="1:11" ht="43.5" x14ac:dyDescent="0.35">
      <c r="A65" s="424" t="s">
        <v>71</v>
      </c>
      <c r="B65" s="24"/>
      <c r="C65" s="25"/>
      <c r="D65" s="25"/>
      <c r="E65" s="25"/>
      <c r="F65" s="25"/>
      <c r="G65" s="61">
        <f t="shared" si="19"/>
        <v>0</v>
      </c>
      <c r="I65" s="426" t="s">
        <v>81</v>
      </c>
      <c r="J65" s="194">
        <f>J59+J62</f>
        <v>0</v>
      </c>
    </row>
    <row r="66" spans="1:11" ht="29.5" thickBot="1" x14ac:dyDescent="0.4">
      <c r="A66" s="401"/>
      <c r="B66" s="402" t="s">
        <v>70</v>
      </c>
      <c r="C66" s="63" t="s">
        <v>202</v>
      </c>
      <c r="D66" s="403" t="s">
        <v>203</v>
      </c>
      <c r="E66" s="58" t="s">
        <v>204</v>
      </c>
      <c r="F66" s="58" t="s">
        <v>209</v>
      </c>
      <c r="G66" s="58" t="s">
        <v>206</v>
      </c>
      <c r="I66" s="427" t="s">
        <v>110</v>
      </c>
      <c r="J66" s="197">
        <f>(J64+J65)</f>
        <v>0</v>
      </c>
    </row>
    <row r="67" spans="1:11" ht="40.5" customHeight="1" x14ac:dyDescent="0.35">
      <c r="A67" s="428" t="s">
        <v>78</v>
      </c>
      <c r="B67" s="19"/>
      <c r="C67" s="20"/>
      <c r="D67" s="21"/>
      <c r="E67" s="21"/>
      <c r="F67" s="21"/>
      <c r="G67" s="62">
        <f t="shared" ref="G67:G69" si="20">C67+D67-E67-F67</f>
        <v>0</v>
      </c>
      <c r="I67" s="95" t="s">
        <v>82</v>
      </c>
      <c r="J67" s="70"/>
    </row>
    <row r="68" spans="1:11" ht="39.5" customHeight="1" x14ac:dyDescent="0.35">
      <c r="A68" s="428" t="s">
        <v>78</v>
      </c>
      <c r="B68" s="22"/>
      <c r="C68" s="20"/>
      <c r="D68" s="21"/>
      <c r="E68" s="21"/>
      <c r="F68" s="21"/>
      <c r="G68" s="62">
        <f t="shared" si="20"/>
        <v>0</v>
      </c>
      <c r="I68" s="119" t="s">
        <v>83</v>
      </c>
      <c r="J68" s="71">
        <f>SUM(F88:F89)</f>
        <v>0</v>
      </c>
    </row>
    <row r="69" spans="1:11" ht="51.5" customHeight="1" thickBot="1" x14ac:dyDescent="0.4">
      <c r="A69" s="428" t="s">
        <v>78</v>
      </c>
      <c r="B69" s="23"/>
      <c r="C69" s="20"/>
      <c r="D69" s="21"/>
      <c r="E69" s="21"/>
      <c r="F69" s="21"/>
      <c r="G69" s="62">
        <f t="shared" si="20"/>
        <v>0</v>
      </c>
      <c r="I69" s="119" t="s">
        <v>84</v>
      </c>
      <c r="J69" s="71">
        <f>SUM(F90:F91)</f>
        <v>0</v>
      </c>
    </row>
    <row r="70" spans="1:11" ht="29.5" thickBot="1" x14ac:dyDescent="0.4">
      <c r="A70" s="401"/>
      <c r="B70" s="402" t="s">
        <v>70</v>
      </c>
      <c r="C70" s="63" t="s">
        <v>202</v>
      </c>
      <c r="D70" s="403" t="s">
        <v>203</v>
      </c>
      <c r="E70" s="58" t="s">
        <v>204</v>
      </c>
      <c r="F70" s="58" t="s">
        <v>209</v>
      </c>
      <c r="G70" s="58" t="s">
        <v>206</v>
      </c>
      <c r="I70" s="120" t="s">
        <v>85</v>
      </c>
      <c r="J70" s="72">
        <f>SUM(F92:F93)</f>
        <v>0</v>
      </c>
    </row>
    <row r="71" spans="1:11" x14ac:dyDescent="0.35">
      <c r="A71" s="428" t="s">
        <v>76</v>
      </c>
      <c r="B71" s="19"/>
      <c r="C71" s="20"/>
      <c r="D71" s="21"/>
      <c r="E71" s="21"/>
      <c r="F71" s="21"/>
      <c r="G71" s="62">
        <f t="shared" ref="G71:G76" si="21">C71+D71-E71-F71</f>
        <v>0</v>
      </c>
      <c r="I71" s="120" t="s">
        <v>86</v>
      </c>
      <c r="J71" s="72">
        <f>SUM(F94:F95)</f>
        <v>0</v>
      </c>
    </row>
    <row r="72" spans="1:11" x14ac:dyDescent="0.35">
      <c r="A72" s="428" t="s">
        <v>76</v>
      </c>
      <c r="B72" s="22"/>
      <c r="C72" s="20"/>
      <c r="D72" s="21"/>
      <c r="E72" s="21"/>
      <c r="F72" s="21"/>
      <c r="G72" s="62">
        <f t="shared" si="21"/>
        <v>0</v>
      </c>
      <c r="I72" s="167" t="s">
        <v>108</v>
      </c>
      <c r="J72" s="198">
        <f>SUM(J68:J71)</f>
        <v>0</v>
      </c>
    </row>
    <row r="73" spans="1:11" x14ac:dyDescent="0.35">
      <c r="A73" s="428" t="s">
        <v>76</v>
      </c>
      <c r="B73" s="22"/>
      <c r="C73" s="20"/>
      <c r="D73" s="21"/>
      <c r="E73" s="21"/>
      <c r="F73" s="21"/>
      <c r="G73" s="62">
        <f t="shared" si="21"/>
        <v>0</v>
      </c>
      <c r="I73" s="74"/>
      <c r="J73" s="74"/>
    </row>
    <row r="74" spans="1:11" ht="37" x14ac:dyDescent="0.35">
      <c r="A74" s="428" t="s">
        <v>76</v>
      </c>
      <c r="B74" s="22"/>
      <c r="C74" s="20"/>
      <c r="D74" s="21"/>
      <c r="E74" s="21"/>
      <c r="F74" s="21"/>
      <c r="G74" s="62">
        <f t="shared" si="21"/>
        <v>0</v>
      </c>
      <c r="I74" s="429" t="s">
        <v>210</v>
      </c>
      <c r="J74" s="191">
        <f>J64+J65+SUM(J68:J71)</f>
        <v>0</v>
      </c>
    </row>
    <row r="75" spans="1:11" x14ac:dyDescent="0.35">
      <c r="A75" s="428" t="s">
        <v>76</v>
      </c>
      <c r="B75" s="22"/>
      <c r="C75" s="20"/>
      <c r="D75" s="21"/>
      <c r="E75" s="21"/>
      <c r="F75" s="21"/>
      <c r="G75" s="62">
        <f t="shared" si="21"/>
        <v>0</v>
      </c>
      <c r="I75" s="74"/>
      <c r="J75" s="74"/>
    </row>
    <row r="76" spans="1:11" ht="44" thickBot="1" x14ac:dyDescent="0.4">
      <c r="A76" s="428" t="s">
        <v>76</v>
      </c>
      <c r="B76" s="23"/>
      <c r="C76" s="20"/>
      <c r="D76" s="21"/>
      <c r="E76" s="21"/>
      <c r="F76" s="21"/>
      <c r="G76" s="62">
        <f t="shared" si="21"/>
        <v>0</v>
      </c>
      <c r="I76" s="430" t="s">
        <v>88</v>
      </c>
      <c r="J76" s="18" t="e">
        <f>J64/J74</f>
        <v>#DIV/0!</v>
      </c>
    </row>
    <row r="77" spans="1:11" ht="29" x14ac:dyDescent="0.35">
      <c r="A77" s="431"/>
      <c r="B77" s="402" t="s">
        <v>70</v>
      </c>
      <c r="C77" s="63" t="s">
        <v>202</v>
      </c>
      <c r="D77" s="403" t="s">
        <v>203</v>
      </c>
      <c r="E77" s="58" t="s">
        <v>204</v>
      </c>
      <c r="F77" s="58" t="s">
        <v>209</v>
      </c>
      <c r="G77" s="58" t="s">
        <v>206</v>
      </c>
      <c r="I77" s="432" t="s">
        <v>89</v>
      </c>
      <c r="J77" s="192" t="e">
        <f>J66/J74</f>
        <v>#DIV/0!</v>
      </c>
    </row>
    <row r="78" spans="1:11" ht="29" x14ac:dyDescent="0.35">
      <c r="A78" s="424" t="s">
        <v>87</v>
      </c>
      <c r="B78" s="24"/>
      <c r="C78" s="25"/>
      <c r="D78" s="25"/>
      <c r="E78" s="25"/>
      <c r="F78" s="25"/>
      <c r="G78" s="61">
        <f t="shared" ref="G78:G80" si="22">C78+D78-E78-F78</f>
        <v>0</v>
      </c>
      <c r="I78" s="122"/>
      <c r="J78" s="77"/>
      <c r="K78" s="112"/>
    </row>
    <row r="79" spans="1:11" ht="29.5" thickBot="1" x14ac:dyDescent="0.4">
      <c r="A79" s="424" t="s">
        <v>87</v>
      </c>
      <c r="B79" s="24"/>
      <c r="C79" s="25"/>
      <c r="D79" s="25"/>
      <c r="E79" s="25"/>
      <c r="F79" s="25"/>
      <c r="G79" s="61">
        <f t="shared" si="22"/>
        <v>0</v>
      </c>
      <c r="I79" s="111"/>
      <c r="J79" s="78"/>
    </row>
    <row r="80" spans="1:11" ht="44" thickBot="1" x14ac:dyDescent="0.4">
      <c r="A80" s="424" t="s">
        <v>87</v>
      </c>
      <c r="B80" s="24"/>
      <c r="C80" s="25"/>
      <c r="D80" s="25"/>
      <c r="E80" s="25"/>
      <c r="F80" s="25"/>
      <c r="G80" s="61">
        <f t="shared" si="22"/>
        <v>0</v>
      </c>
      <c r="I80" s="123" t="s">
        <v>97</v>
      </c>
      <c r="J80" s="79">
        <f>SUM(G67:G69,G71:G76,G82:G84)</f>
        <v>0</v>
      </c>
    </row>
    <row r="81" spans="1:10" ht="44" thickBot="1" x14ac:dyDescent="0.4">
      <c r="A81" s="401"/>
      <c r="B81" s="402" t="s">
        <v>70</v>
      </c>
      <c r="C81" s="63" t="s">
        <v>202</v>
      </c>
      <c r="D81" s="403" t="s">
        <v>203</v>
      </c>
      <c r="E81" s="58" t="s">
        <v>204</v>
      </c>
      <c r="F81" s="58" t="s">
        <v>209</v>
      </c>
      <c r="G81" s="58" t="s">
        <v>206</v>
      </c>
      <c r="I81" s="124" t="s">
        <v>98</v>
      </c>
      <c r="J81" s="80">
        <f>SUM(G59:G65,G78:G80)</f>
        <v>0</v>
      </c>
    </row>
    <row r="82" spans="1:10" ht="29" x14ac:dyDescent="0.35">
      <c r="A82" s="428" t="s">
        <v>90</v>
      </c>
      <c r="B82" s="19"/>
      <c r="C82" s="20"/>
      <c r="D82" s="21"/>
      <c r="E82" s="21"/>
      <c r="F82" s="21"/>
      <c r="G82" s="64">
        <f>C82+D82-E82-F82</f>
        <v>0</v>
      </c>
      <c r="I82" s="125" t="s">
        <v>208</v>
      </c>
      <c r="J82" s="195">
        <f>J80+J81+SUM(F88:F95)</f>
        <v>0</v>
      </c>
    </row>
    <row r="83" spans="1:10" ht="58" x14ac:dyDescent="0.35">
      <c r="A83" s="428" t="s">
        <v>90</v>
      </c>
      <c r="B83" s="22"/>
      <c r="C83" s="20"/>
      <c r="D83" s="21"/>
      <c r="E83" s="21"/>
      <c r="F83" s="21"/>
      <c r="G83" s="64">
        <f t="shared" ref="G83:G84" si="23">C83+D83-E83-F83</f>
        <v>0</v>
      </c>
      <c r="I83" s="126" t="s">
        <v>99</v>
      </c>
      <c r="J83" s="18" t="e">
        <f>J80/J82</f>
        <v>#DIV/0!</v>
      </c>
    </row>
    <row r="84" spans="1:10" ht="29.5" thickBot="1" x14ac:dyDescent="0.4">
      <c r="A84" s="428" t="s">
        <v>90</v>
      </c>
      <c r="B84" s="23"/>
      <c r="C84" s="20"/>
      <c r="D84" s="21"/>
      <c r="E84" s="21"/>
      <c r="F84" s="21"/>
      <c r="G84" s="64">
        <f t="shared" si="23"/>
        <v>0</v>
      </c>
      <c r="I84" s="126" t="s">
        <v>100</v>
      </c>
      <c r="J84" s="82" t="e">
        <f>(J80+J81)/J82</f>
        <v>#DIV/0!</v>
      </c>
    </row>
    <row r="86" spans="1:10" ht="21" x14ac:dyDescent="0.35">
      <c r="A86" s="433" t="s">
        <v>82</v>
      </c>
      <c r="B86" s="410"/>
      <c r="C86" s="34"/>
      <c r="D86" s="34"/>
      <c r="E86" s="34"/>
      <c r="F86" s="34"/>
      <c r="H86" s="252"/>
    </row>
    <row r="87" spans="1:10" ht="29" x14ac:dyDescent="0.35">
      <c r="A87" s="393"/>
      <c r="B87" s="394" t="s">
        <v>95</v>
      </c>
      <c r="C87" s="365" t="s">
        <v>207</v>
      </c>
      <c r="D87" s="365" t="s">
        <v>203</v>
      </c>
      <c r="E87" s="365" t="s">
        <v>204</v>
      </c>
      <c r="F87" s="365" t="s">
        <v>96</v>
      </c>
      <c r="H87" s="252"/>
    </row>
    <row r="88" spans="1:10" x14ac:dyDescent="0.35">
      <c r="A88" s="434" t="s">
        <v>83</v>
      </c>
      <c r="B88" s="26"/>
      <c r="C88" s="9"/>
      <c r="D88" s="9"/>
      <c r="E88" s="9"/>
      <c r="F88" s="57">
        <f>C88+D88-E88</f>
        <v>0</v>
      </c>
      <c r="H88" s="252"/>
    </row>
    <row r="89" spans="1:10" x14ac:dyDescent="0.35">
      <c r="A89" s="434" t="s">
        <v>83</v>
      </c>
      <c r="B89" s="26"/>
      <c r="C89" s="9"/>
      <c r="D89" s="9"/>
      <c r="E89" s="9"/>
      <c r="F89" s="57">
        <f t="shared" ref="F89:F95" si="24">C89+D89-E89</f>
        <v>0</v>
      </c>
      <c r="H89" s="412"/>
    </row>
    <row r="90" spans="1:10" x14ac:dyDescent="0.35">
      <c r="A90" s="434" t="s">
        <v>84</v>
      </c>
      <c r="B90" s="26"/>
      <c r="C90" s="9"/>
      <c r="D90" s="9"/>
      <c r="E90" s="9"/>
      <c r="F90" s="57">
        <f t="shared" si="24"/>
        <v>0</v>
      </c>
    </row>
    <row r="91" spans="1:10" x14ac:dyDescent="0.35">
      <c r="A91" s="434" t="s">
        <v>84</v>
      </c>
      <c r="B91" s="26"/>
      <c r="C91" s="9"/>
      <c r="D91" s="9"/>
      <c r="E91" s="9"/>
      <c r="F91" s="57">
        <f t="shared" si="24"/>
        <v>0</v>
      </c>
    </row>
    <row r="92" spans="1:10" x14ac:dyDescent="0.35">
      <c r="A92" s="435" t="s">
        <v>85</v>
      </c>
      <c r="B92" s="26"/>
      <c r="C92" s="9"/>
      <c r="D92" s="9"/>
      <c r="E92" s="9"/>
      <c r="F92" s="57">
        <f t="shared" si="24"/>
        <v>0</v>
      </c>
    </row>
    <row r="93" spans="1:10" x14ac:dyDescent="0.35">
      <c r="A93" s="435" t="s">
        <v>85</v>
      </c>
      <c r="B93" s="26"/>
      <c r="C93" s="9"/>
      <c r="D93" s="9"/>
      <c r="E93" s="9"/>
      <c r="F93" s="57">
        <f t="shared" si="24"/>
        <v>0</v>
      </c>
    </row>
    <row r="94" spans="1:10" x14ac:dyDescent="0.35">
      <c r="A94" s="435" t="s">
        <v>86</v>
      </c>
      <c r="B94" s="26"/>
      <c r="C94" s="9"/>
      <c r="D94" s="9"/>
      <c r="E94" s="9"/>
      <c r="F94" s="57">
        <f t="shared" si="24"/>
        <v>0</v>
      </c>
    </row>
    <row r="95" spans="1:10" x14ac:dyDescent="0.35">
      <c r="A95" s="435" t="s">
        <v>86</v>
      </c>
      <c r="B95" s="26"/>
      <c r="C95" s="9"/>
      <c r="D95" s="9"/>
      <c r="E95" s="9"/>
      <c r="F95" s="57">
        <f t="shared" si="24"/>
        <v>0</v>
      </c>
    </row>
    <row r="97" spans="1:10" x14ac:dyDescent="0.35">
      <c r="C97" s="346"/>
      <c r="D97" s="346"/>
      <c r="E97" s="346"/>
    </row>
    <row r="98" spans="1:10" x14ac:dyDescent="0.35">
      <c r="A98" s="418" t="s">
        <v>109</v>
      </c>
      <c r="B98" s="196" t="s">
        <v>160</v>
      </c>
      <c r="D98" s="351"/>
      <c r="E98" s="59"/>
      <c r="F98" s="59"/>
      <c r="G98" s="59"/>
      <c r="I98" s="83"/>
      <c r="J98" s="83"/>
    </row>
    <row r="99" spans="1:10" ht="23.5" x14ac:dyDescent="0.35">
      <c r="A99" s="419" t="s">
        <v>25</v>
      </c>
      <c r="B99" s="420"/>
      <c r="E99" s="59"/>
      <c r="F99" s="59"/>
      <c r="G99" s="59"/>
      <c r="I99" s="83"/>
      <c r="J99" s="83"/>
    </row>
    <row r="100" spans="1:10" ht="29" x14ac:dyDescent="0.35">
      <c r="A100" s="421" t="s">
        <v>69</v>
      </c>
      <c r="B100" s="422" t="s">
        <v>70</v>
      </c>
      <c r="C100" s="423" t="s">
        <v>202</v>
      </c>
      <c r="D100" s="422" t="s">
        <v>203</v>
      </c>
      <c r="E100" s="60" t="s">
        <v>204</v>
      </c>
      <c r="F100" s="60" t="s">
        <v>205</v>
      </c>
      <c r="G100" s="60" t="s">
        <v>206</v>
      </c>
      <c r="I100" s="65" t="s">
        <v>211</v>
      </c>
      <c r="J100" s="65" t="s">
        <v>25</v>
      </c>
    </row>
    <row r="101" spans="1:10" x14ac:dyDescent="0.35">
      <c r="A101" s="424" t="s">
        <v>71</v>
      </c>
      <c r="B101" s="24"/>
      <c r="C101" s="25"/>
      <c r="D101" s="25"/>
      <c r="E101" s="25"/>
      <c r="F101" s="25"/>
      <c r="G101" s="61">
        <f>C101+D101-E101-F101</f>
        <v>0</v>
      </c>
      <c r="I101" s="425" t="s">
        <v>71</v>
      </c>
      <c r="J101" s="193">
        <f>SUM(G101:G107)</f>
        <v>0</v>
      </c>
    </row>
    <row r="102" spans="1:10" x14ac:dyDescent="0.35">
      <c r="A102" s="424" t="s">
        <v>71</v>
      </c>
      <c r="B102" s="24"/>
      <c r="C102" s="25"/>
      <c r="D102" s="25"/>
      <c r="E102" s="25"/>
      <c r="F102" s="25"/>
      <c r="G102" s="61">
        <f t="shared" ref="G102:G107" si="25">C102+D102-E102-F102</f>
        <v>0</v>
      </c>
      <c r="I102" s="115" t="s">
        <v>75</v>
      </c>
      <c r="J102" s="67">
        <f>SUM(G109:G111)</f>
        <v>0</v>
      </c>
    </row>
    <row r="103" spans="1:10" x14ac:dyDescent="0.35">
      <c r="A103" s="424" t="s">
        <v>71</v>
      </c>
      <c r="B103" s="24"/>
      <c r="C103" s="25"/>
      <c r="D103" s="25"/>
      <c r="E103" s="25"/>
      <c r="F103" s="25"/>
      <c r="G103" s="61">
        <f t="shared" si="25"/>
        <v>0</v>
      </c>
      <c r="I103" s="115" t="s">
        <v>76</v>
      </c>
      <c r="J103" s="67">
        <f>SUM(G113:G118)</f>
        <v>0</v>
      </c>
    </row>
    <row r="104" spans="1:10" ht="29" x14ac:dyDescent="0.35">
      <c r="A104" s="424" t="s">
        <v>71</v>
      </c>
      <c r="B104" s="24"/>
      <c r="C104" s="25"/>
      <c r="D104" s="25"/>
      <c r="E104" s="25"/>
      <c r="F104" s="25"/>
      <c r="G104" s="61">
        <f t="shared" si="25"/>
        <v>0</v>
      </c>
      <c r="I104" s="425" t="s">
        <v>77</v>
      </c>
      <c r="J104" s="193">
        <f>SUM(G120:G122)</f>
        <v>0</v>
      </c>
    </row>
    <row r="105" spans="1:10" ht="29" x14ac:dyDescent="0.35">
      <c r="A105" s="424" t="s">
        <v>71</v>
      </c>
      <c r="B105" s="24"/>
      <c r="C105" s="25"/>
      <c r="D105" s="25"/>
      <c r="E105" s="25"/>
      <c r="F105" s="25"/>
      <c r="G105" s="61">
        <f t="shared" si="25"/>
        <v>0</v>
      </c>
      <c r="I105" s="115" t="s">
        <v>79</v>
      </c>
      <c r="J105" s="67">
        <f>SUM(G124:G126)</f>
        <v>0</v>
      </c>
    </row>
    <row r="106" spans="1:10" ht="43.5" x14ac:dyDescent="0.35">
      <c r="A106" s="424" t="s">
        <v>71</v>
      </c>
      <c r="B106" s="24"/>
      <c r="C106" s="25"/>
      <c r="D106" s="25"/>
      <c r="E106" s="25"/>
      <c r="F106" s="25"/>
      <c r="G106" s="61">
        <f t="shared" si="25"/>
        <v>0</v>
      </c>
      <c r="I106" s="116" t="s">
        <v>80</v>
      </c>
      <c r="J106" s="68">
        <f>J103+J105+J102</f>
        <v>0</v>
      </c>
    </row>
    <row r="107" spans="1:10" ht="43.5" x14ac:dyDescent="0.35">
      <c r="A107" s="424" t="s">
        <v>71</v>
      </c>
      <c r="B107" s="24"/>
      <c r="C107" s="25"/>
      <c r="D107" s="25"/>
      <c r="E107" s="25"/>
      <c r="F107" s="25"/>
      <c r="G107" s="61">
        <f t="shared" si="25"/>
        <v>0</v>
      </c>
      <c r="I107" s="426" t="s">
        <v>81</v>
      </c>
      <c r="J107" s="194">
        <f>J101+J104</f>
        <v>0</v>
      </c>
    </row>
    <row r="108" spans="1:10" ht="29.5" thickBot="1" x14ac:dyDescent="0.4">
      <c r="A108" s="401"/>
      <c r="B108" s="402" t="s">
        <v>70</v>
      </c>
      <c r="C108" s="63" t="s">
        <v>202</v>
      </c>
      <c r="D108" s="403" t="s">
        <v>203</v>
      </c>
      <c r="E108" s="58" t="s">
        <v>204</v>
      </c>
      <c r="F108" s="58" t="s">
        <v>209</v>
      </c>
      <c r="G108" s="58" t="s">
        <v>206</v>
      </c>
      <c r="I108" s="118" t="s">
        <v>110</v>
      </c>
      <c r="J108" s="53">
        <f>(J106+J107)</f>
        <v>0</v>
      </c>
    </row>
    <row r="109" spans="1:10" ht="29" x14ac:dyDescent="0.35">
      <c r="A109" s="428" t="s">
        <v>78</v>
      </c>
      <c r="B109" s="19"/>
      <c r="C109" s="20"/>
      <c r="D109" s="21"/>
      <c r="E109" s="21"/>
      <c r="F109" s="21"/>
      <c r="G109" s="62">
        <f t="shared" ref="G109:G111" si="26">C109+D109-E109-F109</f>
        <v>0</v>
      </c>
      <c r="I109" s="95" t="s">
        <v>82</v>
      </c>
      <c r="J109" s="70"/>
    </row>
    <row r="110" spans="1:10" ht="29" x14ac:dyDescent="0.35">
      <c r="A110" s="428" t="s">
        <v>78</v>
      </c>
      <c r="B110" s="22"/>
      <c r="C110" s="20"/>
      <c r="D110" s="21"/>
      <c r="E110" s="21"/>
      <c r="F110" s="21"/>
      <c r="G110" s="62">
        <f t="shared" si="26"/>
        <v>0</v>
      </c>
      <c r="I110" s="119" t="s">
        <v>83</v>
      </c>
      <c r="J110" s="71">
        <f>SUM(F130:F131)</f>
        <v>0</v>
      </c>
    </row>
    <row r="111" spans="1:10" ht="29.5" thickBot="1" x14ac:dyDescent="0.4">
      <c r="A111" s="428" t="s">
        <v>78</v>
      </c>
      <c r="B111" s="23"/>
      <c r="C111" s="20"/>
      <c r="D111" s="21"/>
      <c r="E111" s="21"/>
      <c r="F111" s="21"/>
      <c r="G111" s="62">
        <f t="shared" si="26"/>
        <v>0</v>
      </c>
      <c r="I111" s="119" t="s">
        <v>84</v>
      </c>
      <c r="J111" s="71">
        <f>SUM(F132:F133)</f>
        <v>0</v>
      </c>
    </row>
    <row r="112" spans="1:10" ht="29.5" thickBot="1" x14ac:dyDescent="0.4">
      <c r="A112" s="401"/>
      <c r="B112" s="402" t="s">
        <v>70</v>
      </c>
      <c r="C112" s="63" t="s">
        <v>202</v>
      </c>
      <c r="D112" s="403" t="s">
        <v>203</v>
      </c>
      <c r="E112" s="58" t="s">
        <v>204</v>
      </c>
      <c r="F112" s="58" t="s">
        <v>209</v>
      </c>
      <c r="G112" s="58" t="s">
        <v>206</v>
      </c>
      <c r="I112" s="120" t="s">
        <v>85</v>
      </c>
      <c r="J112" s="72">
        <f>SUM(F134:F135)</f>
        <v>0</v>
      </c>
    </row>
    <row r="113" spans="1:10" x14ac:dyDescent="0.35">
      <c r="A113" s="428" t="s">
        <v>76</v>
      </c>
      <c r="B113" s="19"/>
      <c r="C113" s="20"/>
      <c r="D113" s="21"/>
      <c r="E113" s="21"/>
      <c r="F113" s="21"/>
      <c r="G113" s="62">
        <f t="shared" ref="G113:G118" si="27">C113+D113-E113-F113</f>
        <v>0</v>
      </c>
      <c r="I113" s="120" t="s">
        <v>86</v>
      </c>
      <c r="J113" s="72">
        <f>SUM(F136:F137)</f>
        <v>0</v>
      </c>
    </row>
    <row r="114" spans="1:10" x14ac:dyDescent="0.35">
      <c r="A114" s="428" t="s">
        <v>76</v>
      </c>
      <c r="B114" s="22"/>
      <c r="C114" s="20"/>
      <c r="D114" s="21"/>
      <c r="E114" s="21"/>
      <c r="F114" s="21"/>
      <c r="G114" s="62">
        <f t="shared" si="27"/>
        <v>0</v>
      </c>
      <c r="I114" s="121" t="s">
        <v>108</v>
      </c>
      <c r="J114" s="73">
        <f>SUM(J110:J113)</f>
        <v>0</v>
      </c>
    </row>
    <row r="115" spans="1:10" x14ac:dyDescent="0.35">
      <c r="A115" s="428" t="s">
        <v>76</v>
      </c>
      <c r="B115" s="22"/>
      <c r="C115" s="20"/>
      <c r="D115" s="21"/>
      <c r="E115" s="21"/>
      <c r="F115" s="21"/>
      <c r="G115" s="62">
        <f t="shared" si="27"/>
        <v>0</v>
      </c>
      <c r="I115" s="74"/>
      <c r="J115" s="74"/>
    </row>
    <row r="116" spans="1:10" x14ac:dyDescent="0.35">
      <c r="A116" s="428" t="s">
        <v>76</v>
      </c>
      <c r="B116" s="22"/>
      <c r="C116" s="20"/>
      <c r="D116" s="21"/>
      <c r="E116" s="21"/>
      <c r="F116" s="21"/>
      <c r="G116" s="62">
        <f t="shared" si="27"/>
        <v>0</v>
      </c>
      <c r="I116" s="108" t="s">
        <v>210</v>
      </c>
      <c r="J116" s="75">
        <f>J106+J107+SUM(J110:J113)</f>
        <v>0</v>
      </c>
    </row>
    <row r="117" spans="1:10" x14ac:dyDescent="0.35">
      <c r="A117" s="428" t="s">
        <v>76</v>
      </c>
      <c r="B117" s="22"/>
      <c r="C117" s="20"/>
      <c r="D117" s="21"/>
      <c r="E117" s="21"/>
      <c r="F117" s="21"/>
      <c r="G117" s="62">
        <f t="shared" si="27"/>
        <v>0</v>
      </c>
      <c r="I117" s="74"/>
      <c r="J117" s="74"/>
    </row>
    <row r="118" spans="1:10" ht="44" thickBot="1" x14ac:dyDescent="0.4">
      <c r="A118" s="428" t="s">
        <v>76</v>
      </c>
      <c r="B118" s="23"/>
      <c r="C118" s="20"/>
      <c r="D118" s="21"/>
      <c r="E118" s="21"/>
      <c r="F118" s="21"/>
      <c r="G118" s="62">
        <f t="shared" si="27"/>
        <v>0</v>
      </c>
      <c r="I118" s="95" t="s">
        <v>88</v>
      </c>
      <c r="J118" s="76" t="e">
        <f>J106/J116</f>
        <v>#DIV/0!</v>
      </c>
    </row>
    <row r="119" spans="1:10" ht="29" x14ac:dyDescent="0.35">
      <c r="A119" s="431"/>
      <c r="B119" s="402" t="s">
        <v>70</v>
      </c>
      <c r="C119" s="63" t="s">
        <v>202</v>
      </c>
      <c r="D119" s="403" t="s">
        <v>203</v>
      </c>
      <c r="E119" s="58" t="s">
        <v>204</v>
      </c>
      <c r="F119" s="58" t="s">
        <v>209</v>
      </c>
      <c r="G119" s="58" t="s">
        <v>206</v>
      </c>
      <c r="I119" s="95" t="s">
        <v>89</v>
      </c>
      <c r="J119" s="76" t="e">
        <f>J108/J116</f>
        <v>#DIV/0!</v>
      </c>
    </row>
    <row r="120" spans="1:10" ht="29" x14ac:dyDescent="0.35">
      <c r="A120" s="424" t="s">
        <v>87</v>
      </c>
      <c r="B120" s="24"/>
      <c r="C120" s="25"/>
      <c r="D120" s="25"/>
      <c r="E120" s="25"/>
      <c r="F120" s="25"/>
      <c r="G120" s="61">
        <f t="shared" ref="G120:G122" si="28">C120+D120-E120-F120</f>
        <v>0</v>
      </c>
      <c r="I120" s="122"/>
      <c r="J120" s="77"/>
    </row>
    <row r="121" spans="1:10" ht="29.5" thickBot="1" x14ac:dyDescent="0.4">
      <c r="A121" s="424" t="s">
        <v>87</v>
      </c>
      <c r="B121" s="24"/>
      <c r="C121" s="25"/>
      <c r="D121" s="25"/>
      <c r="E121" s="25"/>
      <c r="F121" s="25"/>
      <c r="G121" s="61">
        <f t="shared" si="28"/>
        <v>0</v>
      </c>
      <c r="I121" s="111"/>
      <c r="J121" s="78"/>
    </row>
    <row r="122" spans="1:10" ht="44" thickBot="1" x14ac:dyDescent="0.4">
      <c r="A122" s="424" t="s">
        <v>87</v>
      </c>
      <c r="B122" s="24"/>
      <c r="C122" s="25"/>
      <c r="D122" s="25"/>
      <c r="E122" s="25"/>
      <c r="F122" s="25"/>
      <c r="G122" s="61">
        <f t="shared" si="28"/>
        <v>0</v>
      </c>
      <c r="I122" s="123" t="s">
        <v>97</v>
      </c>
      <c r="J122" s="79">
        <f>SUM(G109:G111,G113:G118,G124:G126)</f>
        <v>0</v>
      </c>
    </row>
    <row r="123" spans="1:10" ht="44" thickBot="1" x14ac:dyDescent="0.4">
      <c r="A123" s="401"/>
      <c r="B123" s="402" t="s">
        <v>70</v>
      </c>
      <c r="C123" s="63" t="s">
        <v>202</v>
      </c>
      <c r="D123" s="403" t="s">
        <v>203</v>
      </c>
      <c r="E123" s="58" t="s">
        <v>204</v>
      </c>
      <c r="F123" s="58" t="s">
        <v>209</v>
      </c>
      <c r="G123" s="58" t="s">
        <v>206</v>
      </c>
      <c r="I123" s="124" t="s">
        <v>98</v>
      </c>
      <c r="J123" s="80">
        <f>SUM(G101:G107,G120:G122)</f>
        <v>0</v>
      </c>
    </row>
    <row r="124" spans="1:10" ht="29" x14ac:dyDescent="0.35">
      <c r="A124" s="428" t="s">
        <v>90</v>
      </c>
      <c r="B124" s="19"/>
      <c r="C124" s="20"/>
      <c r="D124" s="21"/>
      <c r="E124" s="21"/>
      <c r="F124" s="21"/>
      <c r="G124" s="64">
        <f>C124+D124-E124-F124</f>
        <v>0</v>
      </c>
      <c r="I124" s="125" t="s">
        <v>208</v>
      </c>
      <c r="J124" s="81">
        <f>J122+J123+SUM(F130:F137)</f>
        <v>0</v>
      </c>
    </row>
    <row r="125" spans="1:10" ht="58" x14ac:dyDescent="0.35">
      <c r="A125" s="428" t="s">
        <v>90</v>
      </c>
      <c r="B125" s="22"/>
      <c r="C125" s="20"/>
      <c r="D125" s="21"/>
      <c r="E125" s="21"/>
      <c r="F125" s="21"/>
      <c r="G125" s="64">
        <f t="shared" ref="G125:G126" si="29">C125+D125-E125-F125</f>
        <v>0</v>
      </c>
      <c r="I125" s="126" t="s">
        <v>99</v>
      </c>
      <c r="J125" s="18" t="e">
        <f>J122/J124</f>
        <v>#DIV/0!</v>
      </c>
    </row>
    <row r="126" spans="1:10" ht="29.5" thickBot="1" x14ac:dyDescent="0.4">
      <c r="A126" s="428" t="s">
        <v>90</v>
      </c>
      <c r="B126" s="23"/>
      <c r="C126" s="20"/>
      <c r="D126" s="21"/>
      <c r="E126" s="21"/>
      <c r="F126" s="21"/>
      <c r="G126" s="64">
        <f t="shared" si="29"/>
        <v>0</v>
      </c>
      <c r="I126" s="126" t="s">
        <v>100</v>
      </c>
      <c r="J126" s="82" t="e">
        <f>(J122+J123)/J124</f>
        <v>#DIV/0!</v>
      </c>
    </row>
    <row r="128" spans="1:10" ht="21" x14ac:dyDescent="0.35">
      <c r="A128" s="433" t="s">
        <v>82</v>
      </c>
      <c r="B128" s="410"/>
      <c r="C128" s="34"/>
      <c r="D128" s="34"/>
      <c r="E128" s="34"/>
      <c r="F128" s="34"/>
      <c r="H128" s="252"/>
    </row>
    <row r="129" spans="1:10" ht="29" x14ac:dyDescent="0.35">
      <c r="A129" s="393"/>
      <c r="B129" s="394" t="s">
        <v>95</v>
      </c>
      <c r="C129" s="365" t="s">
        <v>207</v>
      </c>
      <c r="D129" s="365" t="s">
        <v>203</v>
      </c>
      <c r="E129" s="365" t="s">
        <v>204</v>
      </c>
      <c r="F129" s="365" t="s">
        <v>96</v>
      </c>
      <c r="H129" s="252"/>
    </row>
    <row r="130" spans="1:10" x14ac:dyDescent="0.35">
      <c r="A130" s="434" t="s">
        <v>83</v>
      </c>
      <c r="B130" s="26"/>
      <c r="C130" s="9"/>
      <c r="D130" s="9"/>
      <c r="E130" s="9"/>
      <c r="F130" s="57">
        <f>C130+D130-E130</f>
        <v>0</v>
      </c>
      <c r="H130" s="252"/>
    </row>
    <row r="131" spans="1:10" x14ac:dyDescent="0.35">
      <c r="A131" s="434" t="s">
        <v>83</v>
      </c>
      <c r="B131" s="26"/>
      <c r="C131" s="9"/>
      <c r="D131" s="9"/>
      <c r="E131" s="9"/>
      <c r="F131" s="57">
        <f t="shared" ref="F131:F137" si="30">C131+D131-E131</f>
        <v>0</v>
      </c>
      <c r="H131" s="412"/>
    </row>
    <row r="132" spans="1:10" x14ac:dyDescent="0.35">
      <c r="A132" s="434" t="s">
        <v>84</v>
      </c>
      <c r="B132" s="26"/>
      <c r="C132" s="9"/>
      <c r="D132" s="9"/>
      <c r="E132" s="9"/>
      <c r="F132" s="57">
        <f t="shared" si="30"/>
        <v>0</v>
      </c>
    </row>
    <row r="133" spans="1:10" x14ac:dyDescent="0.35">
      <c r="A133" s="434" t="s">
        <v>84</v>
      </c>
      <c r="B133" s="26"/>
      <c r="C133" s="9"/>
      <c r="D133" s="9"/>
      <c r="E133" s="9"/>
      <c r="F133" s="57">
        <f t="shared" si="30"/>
        <v>0</v>
      </c>
    </row>
    <row r="134" spans="1:10" x14ac:dyDescent="0.35">
      <c r="A134" s="435" t="s">
        <v>85</v>
      </c>
      <c r="B134" s="26"/>
      <c r="C134" s="9"/>
      <c r="D134" s="9"/>
      <c r="E134" s="9"/>
      <c r="F134" s="57">
        <f t="shared" si="30"/>
        <v>0</v>
      </c>
    </row>
    <row r="135" spans="1:10" x14ac:dyDescent="0.35">
      <c r="A135" s="435" t="s">
        <v>85</v>
      </c>
      <c r="B135" s="26"/>
      <c r="C135" s="9"/>
      <c r="D135" s="9"/>
      <c r="E135" s="9"/>
      <c r="F135" s="57">
        <f t="shared" si="30"/>
        <v>0</v>
      </c>
    </row>
    <row r="136" spans="1:10" x14ac:dyDescent="0.35">
      <c r="A136" s="435" t="s">
        <v>86</v>
      </c>
      <c r="B136" s="26"/>
      <c r="C136" s="9"/>
      <c r="D136" s="9"/>
      <c r="E136" s="9"/>
      <c r="F136" s="57">
        <f t="shared" si="30"/>
        <v>0</v>
      </c>
    </row>
    <row r="137" spans="1:10" x14ac:dyDescent="0.35">
      <c r="A137" s="435" t="s">
        <v>86</v>
      </c>
      <c r="B137" s="26"/>
      <c r="C137" s="9"/>
      <c r="D137" s="9"/>
      <c r="E137" s="9"/>
      <c r="F137" s="57">
        <f t="shared" si="30"/>
        <v>0</v>
      </c>
    </row>
    <row r="140" spans="1:10" x14ac:dyDescent="0.35">
      <c r="A140" s="418" t="s">
        <v>109</v>
      </c>
      <c r="B140" s="189" t="s">
        <v>160</v>
      </c>
      <c r="D140" s="351"/>
      <c r="E140" s="59"/>
      <c r="F140" s="59"/>
      <c r="G140" s="59"/>
      <c r="I140" s="83"/>
      <c r="J140" s="83"/>
    </row>
    <row r="141" spans="1:10" ht="23.5" x14ac:dyDescent="0.35">
      <c r="A141" s="419" t="s">
        <v>26</v>
      </c>
      <c r="B141" s="420"/>
      <c r="E141" s="59"/>
      <c r="F141" s="59"/>
      <c r="G141" s="59"/>
      <c r="I141" s="83"/>
      <c r="J141" s="83"/>
    </row>
    <row r="142" spans="1:10" ht="29" x14ac:dyDescent="0.35">
      <c r="A142" s="421" t="s">
        <v>69</v>
      </c>
      <c r="B142" s="422" t="s">
        <v>70</v>
      </c>
      <c r="C142" s="423" t="s">
        <v>202</v>
      </c>
      <c r="D142" s="422" t="s">
        <v>203</v>
      </c>
      <c r="E142" s="60" t="s">
        <v>204</v>
      </c>
      <c r="F142" s="60" t="s">
        <v>205</v>
      </c>
      <c r="G142" s="60" t="s">
        <v>206</v>
      </c>
      <c r="I142" s="65" t="s">
        <v>211</v>
      </c>
      <c r="J142" s="65" t="s">
        <v>26</v>
      </c>
    </row>
    <row r="143" spans="1:10" x14ac:dyDescent="0.35">
      <c r="A143" s="424" t="s">
        <v>71</v>
      </c>
      <c r="B143" s="24"/>
      <c r="C143" s="25"/>
      <c r="D143" s="25"/>
      <c r="E143" s="25"/>
      <c r="F143" s="25"/>
      <c r="G143" s="61">
        <f>C143+D143-E143-F143</f>
        <v>0</v>
      </c>
      <c r="I143" s="114" t="s">
        <v>71</v>
      </c>
      <c r="J143" s="66">
        <f>SUM(G143:G149)</f>
        <v>0</v>
      </c>
    </row>
    <row r="144" spans="1:10" x14ac:dyDescent="0.35">
      <c r="A144" s="424" t="s">
        <v>71</v>
      </c>
      <c r="B144" s="24"/>
      <c r="C144" s="25"/>
      <c r="D144" s="25"/>
      <c r="E144" s="25"/>
      <c r="F144" s="25"/>
      <c r="G144" s="61">
        <f t="shared" ref="G144:G149" si="31">C144+D144-E144-F144</f>
        <v>0</v>
      </c>
      <c r="I144" s="115" t="s">
        <v>75</v>
      </c>
      <c r="J144" s="67">
        <f>SUM(G151:G153)</f>
        <v>0</v>
      </c>
    </row>
    <row r="145" spans="1:10" x14ac:dyDescent="0.35">
      <c r="A145" s="424" t="s">
        <v>71</v>
      </c>
      <c r="B145" s="24"/>
      <c r="C145" s="25"/>
      <c r="D145" s="25"/>
      <c r="E145" s="25"/>
      <c r="F145" s="25"/>
      <c r="G145" s="61">
        <f t="shared" si="31"/>
        <v>0</v>
      </c>
      <c r="I145" s="115" t="s">
        <v>76</v>
      </c>
      <c r="J145" s="67">
        <f>SUM(G155:G160)</f>
        <v>0</v>
      </c>
    </row>
    <row r="146" spans="1:10" ht="29" x14ac:dyDescent="0.35">
      <c r="A146" s="424" t="s">
        <v>71</v>
      </c>
      <c r="B146" s="24"/>
      <c r="C146" s="25"/>
      <c r="D146" s="25"/>
      <c r="E146" s="25"/>
      <c r="F146" s="25"/>
      <c r="G146" s="61">
        <f t="shared" si="31"/>
        <v>0</v>
      </c>
      <c r="I146" s="114" t="s">
        <v>77</v>
      </c>
      <c r="J146" s="66">
        <f>SUM(G162:G164)</f>
        <v>0</v>
      </c>
    </row>
    <row r="147" spans="1:10" ht="29" x14ac:dyDescent="0.35">
      <c r="A147" s="424" t="s">
        <v>71</v>
      </c>
      <c r="B147" s="24"/>
      <c r="C147" s="25"/>
      <c r="D147" s="25"/>
      <c r="E147" s="25"/>
      <c r="F147" s="25"/>
      <c r="G147" s="61">
        <f t="shared" si="31"/>
        <v>0</v>
      </c>
      <c r="I147" s="115" t="s">
        <v>79</v>
      </c>
      <c r="J147" s="67">
        <f>SUM(G166:G168)</f>
        <v>0</v>
      </c>
    </row>
    <row r="148" spans="1:10" ht="43.5" x14ac:dyDescent="0.35">
      <c r="A148" s="424" t="s">
        <v>71</v>
      </c>
      <c r="B148" s="24"/>
      <c r="C148" s="25"/>
      <c r="D148" s="25"/>
      <c r="E148" s="25"/>
      <c r="F148" s="25"/>
      <c r="G148" s="61">
        <f t="shared" si="31"/>
        <v>0</v>
      </c>
      <c r="I148" s="116" t="s">
        <v>80</v>
      </c>
      <c r="J148" s="68">
        <f>J145+J147+J144</f>
        <v>0</v>
      </c>
    </row>
    <row r="149" spans="1:10" ht="43.5" x14ac:dyDescent="0.35">
      <c r="A149" s="424" t="s">
        <v>71</v>
      </c>
      <c r="B149" s="24"/>
      <c r="C149" s="25"/>
      <c r="D149" s="25"/>
      <c r="E149" s="25"/>
      <c r="F149" s="25"/>
      <c r="G149" s="61">
        <f t="shared" si="31"/>
        <v>0</v>
      </c>
      <c r="I149" s="117" t="s">
        <v>81</v>
      </c>
      <c r="J149" s="69">
        <f>J143+J146</f>
        <v>0</v>
      </c>
    </row>
    <row r="150" spans="1:10" ht="29.5" thickBot="1" x14ac:dyDescent="0.4">
      <c r="A150" s="401"/>
      <c r="B150" s="402" t="s">
        <v>70</v>
      </c>
      <c r="C150" s="63" t="s">
        <v>202</v>
      </c>
      <c r="D150" s="403" t="s">
        <v>203</v>
      </c>
      <c r="E150" s="58" t="s">
        <v>204</v>
      </c>
      <c r="F150" s="58" t="s">
        <v>209</v>
      </c>
      <c r="G150" s="58" t="s">
        <v>206</v>
      </c>
      <c r="I150" s="118" t="s">
        <v>110</v>
      </c>
      <c r="J150" s="53">
        <f>(J148+J149)</f>
        <v>0</v>
      </c>
    </row>
    <row r="151" spans="1:10" ht="29" x14ac:dyDescent="0.35">
      <c r="A151" s="428" t="s">
        <v>78</v>
      </c>
      <c r="B151" s="19"/>
      <c r="C151" s="20"/>
      <c r="D151" s="21"/>
      <c r="E151" s="21"/>
      <c r="F151" s="21"/>
      <c r="G151" s="62">
        <f t="shared" ref="G151:G153" si="32">C151+D151-E151-F151</f>
        <v>0</v>
      </c>
      <c r="I151" s="95" t="s">
        <v>82</v>
      </c>
      <c r="J151" s="70"/>
    </row>
    <row r="152" spans="1:10" ht="29" x14ac:dyDescent="0.35">
      <c r="A152" s="428" t="s">
        <v>78</v>
      </c>
      <c r="B152" s="22"/>
      <c r="C152" s="20"/>
      <c r="D152" s="21"/>
      <c r="E152" s="21"/>
      <c r="F152" s="21"/>
      <c r="G152" s="62">
        <f t="shared" si="32"/>
        <v>0</v>
      </c>
      <c r="I152" s="119" t="s">
        <v>83</v>
      </c>
      <c r="J152" s="71">
        <f>SUM(F172:F173)</f>
        <v>0</v>
      </c>
    </row>
    <row r="153" spans="1:10" ht="29.5" thickBot="1" x14ac:dyDescent="0.4">
      <c r="A153" s="428" t="s">
        <v>78</v>
      </c>
      <c r="B153" s="23"/>
      <c r="C153" s="20"/>
      <c r="D153" s="21"/>
      <c r="E153" s="21"/>
      <c r="F153" s="21"/>
      <c r="G153" s="62">
        <f t="shared" si="32"/>
        <v>0</v>
      </c>
      <c r="I153" s="119" t="s">
        <v>84</v>
      </c>
      <c r="J153" s="71">
        <f>SUM(F174:F175)</f>
        <v>0</v>
      </c>
    </row>
    <row r="154" spans="1:10" ht="29.5" thickBot="1" x14ac:dyDescent="0.4">
      <c r="A154" s="401"/>
      <c r="B154" s="402" t="s">
        <v>70</v>
      </c>
      <c r="C154" s="63" t="s">
        <v>202</v>
      </c>
      <c r="D154" s="403" t="s">
        <v>203</v>
      </c>
      <c r="E154" s="58" t="s">
        <v>204</v>
      </c>
      <c r="F154" s="58" t="s">
        <v>209</v>
      </c>
      <c r="G154" s="58" t="s">
        <v>206</v>
      </c>
      <c r="I154" s="120" t="s">
        <v>85</v>
      </c>
      <c r="J154" s="72">
        <f>SUM(F176:F177)</f>
        <v>0</v>
      </c>
    </row>
    <row r="155" spans="1:10" x14ac:dyDescent="0.35">
      <c r="A155" s="428" t="s">
        <v>76</v>
      </c>
      <c r="B155" s="19"/>
      <c r="C155" s="20"/>
      <c r="D155" s="21"/>
      <c r="E155" s="21"/>
      <c r="F155" s="21"/>
      <c r="G155" s="62">
        <f t="shared" ref="G155:G160" si="33">C155+D155-E155-F155</f>
        <v>0</v>
      </c>
      <c r="I155" s="120" t="s">
        <v>86</v>
      </c>
      <c r="J155" s="72">
        <f>SUM(F178:F179)</f>
        <v>0</v>
      </c>
    </row>
    <row r="156" spans="1:10" x14ac:dyDescent="0.35">
      <c r="A156" s="428" t="s">
        <v>76</v>
      </c>
      <c r="B156" s="22"/>
      <c r="C156" s="20"/>
      <c r="D156" s="21"/>
      <c r="E156" s="21"/>
      <c r="F156" s="21"/>
      <c r="G156" s="62">
        <f t="shared" si="33"/>
        <v>0</v>
      </c>
      <c r="I156" s="121" t="s">
        <v>108</v>
      </c>
      <c r="J156" s="73">
        <f>SUM(J152:J155)</f>
        <v>0</v>
      </c>
    </row>
    <row r="157" spans="1:10" x14ac:dyDescent="0.35">
      <c r="A157" s="428" t="s">
        <v>76</v>
      </c>
      <c r="B157" s="22"/>
      <c r="C157" s="20"/>
      <c r="D157" s="21"/>
      <c r="E157" s="21"/>
      <c r="F157" s="21"/>
      <c r="G157" s="62">
        <f t="shared" si="33"/>
        <v>0</v>
      </c>
      <c r="I157" s="74"/>
      <c r="J157" s="74"/>
    </row>
    <row r="158" spans="1:10" x14ac:dyDescent="0.35">
      <c r="A158" s="428" t="s">
        <v>76</v>
      </c>
      <c r="B158" s="22"/>
      <c r="C158" s="20"/>
      <c r="D158" s="21"/>
      <c r="E158" s="21"/>
      <c r="F158" s="21"/>
      <c r="G158" s="62">
        <f t="shared" si="33"/>
        <v>0</v>
      </c>
      <c r="I158" s="108" t="s">
        <v>210</v>
      </c>
      <c r="J158" s="75">
        <f>J148+J149+SUM(J152:J155)</f>
        <v>0</v>
      </c>
    </row>
    <row r="159" spans="1:10" x14ac:dyDescent="0.35">
      <c r="A159" s="428" t="s">
        <v>76</v>
      </c>
      <c r="B159" s="22"/>
      <c r="C159" s="20"/>
      <c r="D159" s="21"/>
      <c r="E159" s="21"/>
      <c r="F159" s="21"/>
      <c r="G159" s="62">
        <f t="shared" si="33"/>
        <v>0</v>
      </c>
      <c r="I159" s="74"/>
      <c r="J159" s="74"/>
    </row>
    <row r="160" spans="1:10" ht="44" thickBot="1" x14ac:dyDescent="0.4">
      <c r="A160" s="428" t="s">
        <v>76</v>
      </c>
      <c r="B160" s="23"/>
      <c r="C160" s="20"/>
      <c r="D160" s="21"/>
      <c r="E160" s="21"/>
      <c r="F160" s="21"/>
      <c r="G160" s="62">
        <f t="shared" si="33"/>
        <v>0</v>
      </c>
      <c r="I160" s="95" t="s">
        <v>88</v>
      </c>
      <c r="J160" s="76" t="e">
        <f>J148/J158</f>
        <v>#DIV/0!</v>
      </c>
    </row>
    <row r="161" spans="1:10" ht="29" x14ac:dyDescent="0.35">
      <c r="A161" s="431"/>
      <c r="B161" s="402" t="s">
        <v>70</v>
      </c>
      <c r="C161" s="63" t="s">
        <v>202</v>
      </c>
      <c r="D161" s="403" t="s">
        <v>203</v>
      </c>
      <c r="E161" s="58" t="s">
        <v>204</v>
      </c>
      <c r="F161" s="58" t="s">
        <v>209</v>
      </c>
      <c r="G161" s="58" t="s">
        <v>206</v>
      </c>
      <c r="I161" s="95" t="s">
        <v>89</v>
      </c>
      <c r="J161" s="76" t="e">
        <f>J150/J158</f>
        <v>#DIV/0!</v>
      </c>
    </row>
    <row r="162" spans="1:10" ht="29" x14ac:dyDescent="0.35">
      <c r="A162" s="424" t="s">
        <v>87</v>
      </c>
      <c r="B162" s="24"/>
      <c r="C162" s="25"/>
      <c r="D162" s="25"/>
      <c r="E162" s="25"/>
      <c r="F162" s="25"/>
      <c r="G162" s="61">
        <f t="shared" ref="G162:G164" si="34">C162+D162-E162-F162</f>
        <v>0</v>
      </c>
      <c r="I162" s="122"/>
      <c r="J162" s="77"/>
    </row>
    <row r="163" spans="1:10" ht="29.5" thickBot="1" x14ac:dyDescent="0.4">
      <c r="A163" s="424" t="s">
        <v>87</v>
      </c>
      <c r="B163" s="24"/>
      <c r="C163" s="25"/>
      <c r="D163" s="25"/>
      <c r="E163" s="25"/>
      <c r="F163" s="25"/>
      <c r="G163" s="61">
        <f t="shared" si="34"/>
        <v>0</v>
      </c>
      <c r="I163" s="111"/>
      <c r="J163" s="78"/>
    </row>
    <row r="164" spans="1:10" ht="44" thickBot="1" x14ac:dyDescent="0.4">
      <c r="A164" s="424" t="s">
        <v>87</v>
      </c>
      <c r="B164" s="24"/>
      <c r="C164" s="25"/>
      <c r="D164" s="25"/>
      <c r="E164" s="25"/>
      <c r="F164" s="25"/>
      <c r="G164" s="61">
        <f t="shared" si="34"/>
        <v>0</v>
      </c>
      <c r="I164" s="123" t="s">
        <v>97</v>
      </c>
      <c r="J164" s="79">
        <f>SUM(G151:G153,G155:G160,G166:G168)</f>
        <v>0</v>
      </c>
    </row>
    <row r="165" spans="1:10" ht="44" thickBot="1" x14ac:dyDescent="0.4">
      <c r="A165" s="401"/>
      <c r="B165" s="402" t="s">
        <v>70</v>
      </c>
      <c r="C165" s="63" t="s">
        <v>202</v>
      </c>
      <c r="D165" s="403" t="s">
        <v>203</v>
      </c>
      <c r="E165" s="58" t="s">
        <v>204</v>
      </c>
      <c r="F165" s="58" t="s">
        <v>209</v>
      </c>
      <c r="G165" s="58" t="s">
        <v>206</v>
      </c>
      <c r="I165" s="124" t="s">
        <v>98</v>
      </c>
      <c r="J165" s="80">
        <f>SUM(G143:G149,G162:G164)</f>
        <v>0</v>
      </c>
    </row>
    <row r="166" spans="1:10" ht="29" x14ac:dyDescent="0.35">
      <c r="A166" s="428" t="s">
        <v>90</v>
      </c>
      <c r="B166" s="19"/>
      <c r="C166" s="20"/>
      <c r="D166" s="21"/>
      <c r="E166" s="21"/>
      <c r="F166" s="21"/>
      <c r="G166" s="64">
        <f>C166+D166-E166-F166</f>
        <v>0</v>
      </c>
      <c r="I166" s="125" t="s">
        <v>208</v>
      </c>
      <c r="J166" s="81">
        <f>J164+J165+SUM(F172:F179)</f>
        <v>0</v>
      </c>
    </row>
    <row r="167" spans="1:10" ht="58" x14ac:dyDescent="0.35">
      <c r="A167" s="428" t="s">
        <v>90</v>
      </c>
      <c r="B167" s="22"/>
      <c r="C167" s="20"/>
      <c r="D167" s="21"/>
      <c r="E167" s="21"/>
      <c r="F167" s="21"/>
      <c r="G167" s="64">
        <f t="shared" ref="G167:G168" si="35">C167+D167-E167-F167</f>
        <v>0</v>
      </c>
      <c r="I167" s="126" t="s">
        <v>99</v>
      </c>
      <c r="J167" s="18" t="e">
        <f>J164/J166</f>
        <v>#DIV/0!</v>
      </c>
    </row>
    <row r="168" spans="1:10" ht="29.5" thickBot="1" x14ac:dyDescent="0.4">
      <c r="A168" s="428" t="s">
        <v>90</v>
      </c>
      <c r="B168" s="23"/>
      <c r="C168" s="20"/>
      <c r="D168" s="21"/>
      <c r="E168" s="21"/>
      <c r="F168" s="21"/>
      <c r="G168" s="64">
        <f t="shared" si="35"/>
        <v>0</v>
      </c>
      <c r="I168" s="126" t="s">
        <v>100</v>
      </c>
      <c r="J168" s="82" t="e">
        <f>(J164+J165)/J166</f>
        <v>#DIV/0!</v>
      </c>
    </row>
    <row r="170" spans="1:10" ht="21" x14ac:dyDescent="0.35">
      <c r="A170" s="433" t="s">
        <v>82</v>
      </c>
      <c r="B170" s="410"/>
      <c r="C170" s="34"/>
      <c r="D170" s="34"/>
      <c r="E170" s="34"/>
      <c r="F170" s="34"/>
      <c r="H170" s="252"/>
    </row>
    <row r="171" spans="1:10" ht="29" x14ac:dyDescent="0.35">
      <c r="A171" s="393"/>
      <c r="B171" s="394" t="s">
        <v>95</v>
      </c>
      <c r="C171" s="365" t="s">
        <v>207</v>
      </c>
      <c r="D171" s="365" t="s">
        <v>203</v>
      </c>
      <c r="E171" s="365" t="s">
        <v>204</v>
      </c>
      <c r="F171" s="365" t="s">
        <v>96</v>
      </c>
      <c r="H171" s="252"/>
    </row>
    <row r="172" spans="1:10" x14ac:dyDescent="0.35">
      <c r="A172" s="434" t="s">
        <v>83</v>
      </c>
      <c r="B172" s="26"/>
      <c r="C172" s="9"/>
      <c r="D172" s="9"/>
      <c r="E172" s="9"/>
      <c r="F172" s="57">
        <f>C172+D172-E172</f>
        <v>0</v>
      </c>
      <c r="H172" s="252"/>
    </row>
    <row r="173" spans="1:10" x14ac:dyDescent="0.35">
      <c r="A173" s="434" t="s">
        <v>83</v>
      </c>
      <c r="B173" s="26"/>
      <c r="C173" s="9"/>
      <c r="D173" s="9"/>
      <c r="E173" s="9"/>
      <c r="F173" s="57">
        <f t="shared" ref="F173:F179" si="36">C173+D173-E173</f>
        <v>0</v>
      </c>
      <c r="H173" s="412"/>
    </row>
    <row r="174" spans="1:10" x14ac:dyDescent="0.35">
      <c r="A174" s="434" t="s">
        <v>84</v>
      </c>
      <c r="B174" s="26"/>
      <c r="C174" s="9"/>
      <c r="D174" s="9"/>
      <c r="E174" s="9"/>
      <c r="F174" s="57">
        <f t="shared" si="36"/>
        <v>0</v>
      </c>
    </row>
    <row r="175" spans="1:10" x14ac:dyDescent="0.35">
      <c r="A175" s="434" t="s">
        <v>84</v>
      </c>
      <c r="B175" s="26"/>
      <c r="C175" s="9"/>
      <c r="D175" s="9"/>
      <c r="E175" s="9"/>
      <c r="F175" s="57">
        <f t="shared" si="36"/>
        <v>0</v>
      </c>
    </row>
    <row r="176" spans="1:10" x14ac:dyDescent="0.35">
      <c r="A176" s="435" t="s">
        <v>85</v>
      </c>
      <c r="B176" s="26"/>
      <c r="C176" s="9"/>
      <c r="D176" s="9"/>
      <c r="E176" s="9"/>
      <c r="F176" s="57">
        <f t="shared" si="36"/>
        <v>0</v>
      </c>
    </row>
    <row r="177" spans="1:10" x14ac:dyDescent="0.35">
      <c r="A177" s="435" t="s">
        <v>85</v>
      </c>
      <c r="B177" s="26"/>
      <c r="C177" s="9"/>
      <c r="D177" s="9"/>
      <c r="E177" s="9"/>
      <c r="F177" s="57">
        <f t="shared" si="36"/>
        <v>0</v>
      </c>
    </row>
    <row r="178" spans="1:10" x14ac:dyDescent="0.35">
      <c r="A178" s="435" t="s">
        <v>86</v>
      </c>
      <c r="B178" s="26"/>
      <c r="C178" s="9"/>
      <c r="D178" s="9"/>
      <c r="E178" s="9"/>
      <c r="F178" s="57">
        <f t="shared" si="36"/>
        <v>0</v>
      </c>
    </row>
    <row r="179" spans="1:10" x14ac:dyDescent="0.35">
      <c r="A179" s="435" t="s">
        <v>86</v>
      </c>
      <c r="B179" s="26"/>
      <c r="C179" s="9"/>
      <c r="D179" s="9"/>
      <c r="E179" s="9"/>
      <c r="F179" s="57">
        <f t="shared" si="36"/>
        <v>0</v>
      </c>
    </row>
    <row r="182" spans="1:10" x14ac:dyDescent="0.35">
      <c r="A182" s="418" t="s">
        <v>109</v>
      </c>
      <c r="B182" s="189" t="s">
        <v>160</v>
      </c>
      <c r="D182" s="351"/>
      <c r="E182" s="59"/>
      <c r="F182" s="59"/>
      <c r="G182" s="59"/>
      <c r="I182" s="83"/>
      <c r="J182" s="83"/>
    </row>
    <row r="183" spans="1:10" ht="23.5" x14ac:dyDescent="0.35">
      <c r="A183" s="419" t="s">
        <v>27</v>
      </c>
      <c r="B183" s="420"/>
      <c r="E183" s="59"/>
      <c r="F183" s="59"/>
      <c r="G183" s="59"/>
      <c r="I183" s="83"/>
      <c r="J183" s="83"/>
    </row>
    <row r="184" spans="1:10" ht="29" x14ac:dyDescent="0.35">
      <c r="A184" s="421" t="s">
        <v>69</v>
      </c>
      <c r="B184" s="422" t="s">
        <v>70</v>
      </c>
      <c r="C184" s="423" t="s">
        <v>202</v>
      </c>
      <c r="D184" s="422" t="s">
        <v>203</v>
      </c>
      <c r="E184" s="60" t="s">
        <v>204</v>
      </c>
      <c r="F184" s="60" t="s">
        <v>205</v>
      </c>
      <c r="G184" s="60" t="s">
        <v>206</v>
      </c>
      <c r="I184" s="65" t="s">
        <v>211</v>
      </c>
      <c r="J184" s="65" t="s">
        <v>27</v>
      </c>
    </row>
    <row r="185" spans="1:10" x14ac:dyDescent="0.35">
      <c r="A185" s="424" t="s">
        <v>71</v>
      </c>
      <c r="B185" s="24"/>
      <c r="C185" s="25"/>
      <c r="D185" s="25"/>
      <c r="E185" s="25"/>
      <c r="F185" s="25"/>
      <c r="G185" s="61">
        <f>C185+D185-E185-F185</f>
        <v>0</v>
      </c>
      <c r="I185" s="114" t="s">
        <v>71</v>
      </c>
      <c r="J185" s="66">
        <f>SUM(G185:G191)</f>
        <v>0</v>
      </c>
    </row>
    <row r="186" spans="1:10" x14ac:dyDescent="0.35">
      <c r="A186" s="424" t="s">
        <v>71</v>
      </c>
      <c r="B186" s="24"/>
      <c r="C186" s="25"/>
      <c r="D186" s="25"/>
      <c r="E186" s="25"/>
      <c r="F186" s="25"/>
      <c r="G186" s="61">
        <f t="shared" ref="G186:G191" si="37">C186+D186-E186-F186</f>
        <v>0</v>
      </c>
      <c r="I186" s="115" t="s">
        <v>75</v>
      </c>
      <c r="J186" s="67">
        <f>SUM(G193:G195)</f>
        <v>0</v>
      </c>
    </row>
    <row r="187" spans="1:10" x14ac:dyDescent="0.35">
      <c r="A187" s="424" t="s">
        <v>71</v>
      </c>
      <c r="B187" s="24"/>
      <c r="C187" s="25"/>
      <c r="D187" s="25"/>
      <c r="E187" s="25"/>
      <c r="F187" s="25"/>
      <c r="G187" s="61">
        <f t="shared" si="37"/>
        <v>0</v>
      </c>
      <c r="I187" s="115" t="s">
        <v>76</v>
      </c>
      <c r="J187" s="67">
        <f>SUM(G197:G202)</f>
        <v>0</v>
      </c>
    </row>
    <row r="188" spans="1:10" ht="29" x14ac:dyDescent="0.35">
      <c r="A188" s="424" t="s">
        <v>71</v>
      </c>
      <c r="B188" s="24"/>
      <c r="C188" s="25"/>
      <c r="D188" s="25"/>
      <c r="E188" s="25"/>
      <c r="F188" s="25"/>
      <c r="G188" s="61">
        <f t="shared" si="37"/>
        <v>0</v>
      </c>
      <c r="I188" s="114" t="s">
        <v>77</v>
      </c>
      <c r="J188" s="66">
        <f>SUM(G204:G206)</f>
        <v>0</v>
      </c>
    </row>
    <row r="189" spans="1:10" ht="29" x14ac:dyDescent="0.35">
      <c r="A189" s="424" t="s">
        <v>71</v>
      </c>
      <c r="B189" s="24"/>
      <c r="C189" s="25"/>
      <c r="D189" s="25"/>
      <c r="E189" s="25"/>
      <c r="F189" s="25"/>
      <c r="G189" s="61">
        <f t="shared" si="37"/>
        <v>0</v>
      </c>
      <c r="I189" s="115" t="s">
        <v>79</v>
      </c>
      <c r="J189" s="67">
        <f>SUM(G208:G210)</f>
        <v>0</v>
      </c>
    </row>
    <row r="190" spans="1:10" ht="43.5" x14ac:dyDescent="0.35">
      <c r="A190" s="424" t="s">
        <v>71</v>
      </c>
      <c r="B190" s="24"/>
      <c r="C190" s="25"/>
      <c r="D190" s="25"/>
      <c r="E190" s="25"/>
      <c r="F190" s="25"/>
      <c r="G190" s="61">
        <f t="shared" si="37"/>
        <v>0</v>
      </c>
      <c r="I190" s="116" t="s">
        <v>80</v>
      </c>
      <c r="J190" s="68">
        <f>J187+J189+J186</f>
        <v>0</v>
      </c>
    </row>
    <row r="191" spans="1:10" ht="43.5" x14ac:dyDescent="0.35">
      <c r="A191" s="424" t="s">
        <v>71</v>
      </c>
      <c r="B191" s="24"/>
      <c r="C191" s="25"/>
      <c r="D191" s="25"/>
      <c r="E191" s="25"/>
      <c r="F191" s="25"/>
      <c r="G191" s="61">
        <f t="shared" si="37"/>
        <v>0</v>
      </c>
      <c r="I191" s="117" t="s">
        <v>81</v>
      </c>
      <c r="J191" s="69">
        <f>J185+J188</f>
        <v>0</v>
      </c>
    </row>
    <row r="192" spans="1:10" ht="29.5" thickBot="1" x14ac:dyDescent="0.4">
      <c r="A192" s="401"/>
      <c r="B192" s="402" t="s">
        <v>70</v>
      </c>
      <c r="C192" s="63" t="s">
        <v>202</v>
      </c>
      <c r="D192" s="403" t="s">
        <v>203</v>
      </c>
      <c r="E192" s="58" t="s">
        <v>204</v>
      </c>
      <c r="F192" s="58" t="s">
        <v>209</v>
      </c>
      <c r="G192" s="58" t="s">
        <v>206</v>
      </c>
      <c r="I192" s="118" t="s">
        <v>110</v>
      </c>
      <c r="J192" s="53">
        <f>(J190+J191)</f>
        <v>0</v>
      </c>
    </row>
    <row r="193" spans="1:10" ht="29" x14ac:dyDescent="0.35">
      <c r="A193" s="428" t="s">
        <v>78</v>
      </c>
      <c r="B193" s="19"/>
      <c r="C193" s="20"/>
      <c r="D193" s="21"/>
      <c r="E193" s="21"/>
      <c r="F193" s="21"/>
      <c r="G193" s="62">
        <f t="shared" ref="G193:G195" si="38">C193+D193-E193-F193</f>
        <v>0</v>
      </c>
      <c r="I193" s="95" t="s">
        <v>82</v>
      </c>
      <c r="J193" s="70"/>
    </row>
    <row r="194" spans="1:10" ht="29" x14ac:dyDescent="0.35">
      <c r="A194" s="428" t="s">
        <v>78</v>
      </c>
      <c r="B194" s="22"/>
      <c r="C194" s="20"/>
      <c r="D194" s="21"/>
      <c r="E194" s="21"/>
      <c r="F194" s="21"/>
      <c r="G194" s="62">
        <f t="shared" si="38"/>
        <v>0</v>
      </c>
      <c r="I194" s="119" t="s">
        <v>83</v>
      </c>
      <c r="J194" s="71">
        <f>SUM(F214:F215)</f>
        <v>0</v>
      </c>
    </row>
    <row r="195" spans="1:10" ht="29.5" thickBot="1" x14ac:dyDescent="0.4">
      <c r="A195" s="428" t="s">
        <v>78</v>
      </c>
      <c r="B195" s="23"/>
      <c r="C195" s="20"/>
      <c r="D195" s="21"/>
      <c r="E195" s="21"/>
      <c r="F195" s="21"/>
      <c r="G195" s="62">
        <f t="shared" si="38"/>
        <v>0</v>
      </c>
      <c r="I195" s="119" t="s">
        <v>84</v>
      </c>
      <c r="J195" s="71">
        <f>SUM(F216:F217)</f>
        <v>0</v>
      </c>
    </row>
    <row r="196" spans="1:10" ht="29.5" thickBot="1" x14ac:dyDescent="0.4">
      <c r="A196" s="401"/>
      <c r="B196" s="402" t="s">
        <v>70</v>
      </c>
      <c r="C196" s="63" t="s">
        <v>202</v>
      </c>
      <c r="D196" s="403" t="s">
        <v>203</v>
      </c>
      <c r="E196" s="58" t="s">
        <v>204</v>
      </c>
      <c r="F196" s="58" t="s">
        <v>209</v>
      </c>
      <c r="G196" s="58" t="s">
        <v>206</v>
      </c>
      <c r="I196" s="120" t="s">
        <v>85</v>
      </c>
      <c r="J196" s="72">
        <f>SUM(F218:F219)</f>
        <v>0</v>
      </c>
    </row>
    <row r="197" spans="1:10" x14ac:dyDescent="0.35">
      <c r="A197" s="428" t="s">
        <v>76</v>
      </c>
      <c r="B197" s="19"/>
      <c r="C197" s="20"/>
      <c r="D197" s="21"/>
      <c r="E197" s="21"/>
      <c r="F197" s="21"/>
      <c r="G197" s="62">
        <f t="shared" ref="G197:G202" si="39">C197+D197-E197-F197</f>
        <v>0</v>
      </c>
      <c r="I197" s="120" t="s">
        <v>86</v>
      </c>
      <c r="J197" s="72">
        <f>SUM(F220:F221)</f>
        <v>0</v>
      </c>
    </row>
    <row r="198" spans="1:10" x14ac:dyDescent="0.35">
      <c r="A198" s="428" t="s">
        <v>76</v>
      </c>
      <c r="B198" s="22"/>
      <c r="C198" s="20"/>
      <c r="D198" s="21"/>
      <c r="E198" s="21"/>
      <c r="F198" s="21"/>
      <c r="G198" s="62">
        <f t="shared" si="39"/>
        <v>0</v>
      </c>
      <c r="I198" s="121" t="s">
        <v>108</v>
      </c>
      <c r="J198" s="73">
        <f>SUM(J194:J197)</f>
        <v>0</v>
      </c>
    </row>
    <row r="199" spans="1:10" x14ac:dyDescent="0.35">
      <c r="A199" s="428" t="s">
        <v>76</v>
      </c>
      <c r="B199" s="22"/>
      <c r="C199" s="20"/>
      <c r="D199" s="21"/>
      <c r="E199" s="21"/>
      <c r="F199" s="21"/>
      <c r="G199" s="62">
        <f t="shared" si="39"/>
        <v>0</v>
      </c>
      <c r="I199" s="74"/>
      <c r="J199" s="74"/>
    </row>
    <row r="200" spans="1:10" x14ac:dyDescent="0.35">
      <c r="A200" s="428" t="s">
        <v>76</v>
      </c>
      <c r="B200" s="22"/>
      <c r="C200" s="20"/>
      <c r="D200" s="21"/>
      <c r="E200" s="21"/>
      <c r="F200" s="21"/>
      <c r="G200" s="62">
        <f t="shared" si="39"/>
        <v>0</v>
      </c>
      <c r="I200" s="108" t="s">
        <v>210</v>
      </c>
      <c r="J200" s="75">
        <f>J190+J191+SUM(J194:J197)</f>
        <v>0</v>
      </c>
    </row>
    <row r="201" spans="1:10" x14ac:dyDescent="0.35">
      <c r="A201" s="428" t="s">
        <v>76</v>
      </c>
      <c r="B201" s="22"/>
      <c r="C201" s="20"/>
      <c r="D201" s="21"/>
      <c r="E201" s="21"/>
      <c r="F201" s="21"/>
      <c r="G201" s="62">
        <f t="shared" si="39"/>
        <v>0</v>
      </c>
      <c r="I201" s="74"/>
      <c r="J201" s="74"/>
    </row>
    <row r="202" spans="1:10" ht="44" thickBot="1" x14ac:dyDescent="0.4">
      <c r="A202" s="428" t="s">
        <v>76</v>
      </c>
      <c r="B202" s="23"/>
      <c r="C202" s="20"/>
      <c r="D202" s="21"/>
      <c r="E202" s="21"/>
      <c r="F202" s="21"/>
      <c r="G202" s="62">
        <f t="shared" si="39"/>
        <v>0</v>
      </c>
      <c r="I202" s="95" t="s">
        <v>88</v>
      </c>
      <c r="J202" s="76" t="e">
        <f>J190/J200</f>
        <v>#DIV/0!</v>
      </c>
    </row>
    <row r="203" spans="1:10" ht="29" x14ac:dyDescent="0.35">
      <c r="A203" s="431"/>
      <c r="B203" s="402" t="s">
        <v>70</v>
      </c>
      <c r="C203" s="63" t="s">
        <v>202</v>
      </c>
      <c r="D203" s="403" t="s">
        <v>203</v>
      </c>
      <c r="E203" s="58" t="s">
        <v>204</v>
      </c>
      <c r="F203" s="58" t="s">
        <v>209</v>
      </c>
      <c r="G203" s="58" t="s">
        <v>206</v>
      </c>
      <c r="I203" s="95" t="s">
        <v>89</v>
      </c>
      <c r="J203" s="76" t="e">
        <f>J192/J200</f>
        <v>#DIV/0!</v>
      </c>
    </row>
    <row r="204" spans="1:10" ht="29" x14ac:dyDescent="0.35">
      <c r="A204" s="424" t="s">
        <v>87</v>
      </c>
      <c r="B204" s="24"/>
      <c r="C204" s="25"/>
      <c r="D204" s="25"/>
      <c r="E204" s="25"/>
      <c r="F204" s="25"/>
      <c r="G204" s="61">
        <f t="shared" ref="G204:G206" si="40">C204+D204-E204-F204</f>
        <v>0</v>
      </c>
      <c r="I204" s="122"/>
      <c r="J204" s="77"/>
    </row>
    <row r="205" spans="1:10" ht="29.5" thickBot="1" x14ac:dyDescent="0.4">
      <c r="A205" s="424" t="s">
        <v>87</v>
      </c>
      <c r="B205" s="24"/>
      <c r="C205" s="25"/>
      <c r="D205" s="25"/>
      <c r="E205" s="25"/>
      <c r="F205" s="25"/>
      <c r="G205" s="61">
        <f t="shared" si="40"/>
        <v>0</v>
      </c>
      <c r="I205" s="111"/>
      <c r="J205" s="78"/>
    </row>
    <row r="206" spans="1:10" ht="44" thickBot="1" x14ac:dyDescent="0.4">
      <c r="A206" s="424" t="s">
        <v>87</v>
      </c>
      <c r="B206" s="24"/>
      <c r="C206" s="25"/>
      <c r="D206" s="25"/>
      <c r="E206" s="25"/>
      <c r="F206" s="25"/>
      <c r="G206" s="61">
        <f t="shared" si="40"/>
        <v>0</v>
      </c>
      <c r="I206" s="123" t="s">
        <v>97</v>
      </c>
      <c r="J206" s="79">
        <f>SUM(G193:G195,G197:G202,G208:G210)</f>
        <v>0</v>
      </c>
    </row>
    <row r="207" spans="1:10" ht="44" thickBot="1" x14ac:dyDescent="0.4">
      <c r="A207" s="401"/>
      <c r="B207" s="402" t="s">
        <v>70</v>
      </c>
      <c r="C207" s="63" t="s">
        <v>202</v>
      </c>
      <c r="D207" s="403" t="s">
        <v>203</v>
      </c>
      <c r="E207" s="58" t="s">
        <v>204</v>
      </c>
      <c r="F207" s="58" t="s">
        <v>209</v>
      </c>
      <c r="G207" s="58" t="s">
        <v>206</v>
      </c>
      <c r="I207" s="124" t="s">
        <v>98</v>
      </c>
      <c r="J207" s="80">
        <f>SUM(G185:G191,G204:G206)</f>
        <v>0</v>
      </c>
    </row>
    <row r="208" spans="1:10" ht="29" x14ac:dyDescent="0.35">
      <c r="A208" s="428" t="s">
        <v>90</v>
      </c>
      <c r="B208" s="19"/>
      <c r="C208" s="20"/>
      <c r="D208" s="21"/>
      <c r="E208" s="21"/>
      <c r="F208" s="21"/>
      <c r="G208" s="64">
        <f>C208+D208-E208-F208</f>
        <v>0</v>
      </c>
      <c r="I208" s="125" t="s">
        <v>208</v>
      </c>
      <c r="J208" s="81">
        <f>J206+J207+SUM(F214:F221)</f>
        <v>0</v>
      </c>
    </row>
    <row r="209" spans="1:10" ht="58" x14ac:dyDescent="0.35">
      <c r="A209" s="428" t="s">
        <v>90</v>
      </c>
      <c r="B209" s="22"/>
      <c r="C209" s="20"/>
      <c r="D209" s="21"/>
      <c r="E209" s="21"/>
      <c r="F209" s="21"/>
      <c r="G209" s="64">
        <f t="shared" ref="G209:G210" si="41">C209+D209-E209-F209</f>
        <v>0</v>
      </c>
      <c r="I209" s="126" t="s">
        <v>99</v>
      </c>
      <c r="J209" s="18" t="e">
        <f>J206/J208</f>
        <v>#DIV/0!</v>
      </c>
    </row>
    <row r="210" spans="1:10" ht="29.5" thickBot="1" x14ac:dyDescent="0.4">
      <c r="A210" s="428" t="s">
        <v>90</v>
      </c>
      <c r="B210" s="23"/>
      <c r="C210" s="20"/>
      <c r="D210" s="21"/>
      <c r="E210" s="21"/>
      <c r="F210" s="21"/>
      <c r="G210" s="64">
        <f t="shared" si="41"/>
        <v>0</v>
      </c>
      <c r="I210" s="126" t="s">
        <v>100</v>
      </c>
      <c r="J210" s="82" t="e">
        <f>(J206+J207)/J208</f>
        <v>#DIV/0!</v>
      </c>
    </row>
    <row r="212" spans="1:10" ht="21" x14ac:dyDescent="0.35">
      <c r="A212" s="433" t="s">
        <v>82</v>
      </c>
      <c r="B212" s="410"/>
      <c r="C212" s="34"/>
      <c r="D212" s="34"/>
      <c r="E212" s="34"/>
      <c r="F212" s="34"/>
      <c r="H212" s="252"/>
    </row>
    <row r="213" spans="1:10" ht="29" x14ac:dyDescent="0.35">
      <c r="A213" s="393"/>
      <c r="B213" s="394" t="s">
        <v>95</v>
      </c>
      <c r="C213" s="365" t="s">
        <v>207</v>
      </c>
      <c r="D213" s="365" t="s">
        <v>203</v>
      </c>
      <c r="E213" s="365" t="s">
        <v>204</v>
      </c>
      <c r="F213" s="365" t="s">
        <v>96</v>
      </c>
      <c r="H213" s="252"/>
    </row>
    <row r="214" spans="1:10" x14ac:dyDescent="0.35">
      <c r="A214" s="434" t="s">
        <v>83</v>
      </c>
      <c r="B214" s="26"/>
      <c r="C214" s="9"/>
      <c r="D214" s="9"/>
      <c r="E214" s="9"/>
      <c r="F214" s="57">
        <f>C214+D214-E214</f>
        <v>0</v>
      </c>
      <c r="H214" s="252"/>
    </row>
    <row r="215" spans="1:10" x14ac:dyDescent="0.35">
      <c r="A215" s="434" t="s">
        <v>83</v>
      </c>
      <c r="B215" s="26"/>
      <c r="C215" s="9"/>
      <c r="D215" s="9"/>
      <c r="E215" s="9"/>
      <c r="F215" s="57">
        <f t="shared" ref="F215:F221" si="42">C215+D215-E215</f>
        <v>0</v>
      </c>
      <c r="H215" s="412"/>
    </row>
    <row r="216" spans="1:10" x14ac:dyDescent="0.35">
      <c r="A216" s="434" t="s">
        <v>84</v>
      </c>
      <c r="B216" s="26"/>
      <c r="C216" s="9"/>
      <c r="D216" s="9"/>
      <c r="E216" s="9"/>
      <c r="F216" s="57">
        <f t="shared" si="42"/>
        <v>0</v>
      </c>
    </row>
    <row r="217" spans="1:10" x14ac:dyDescent="0.35">
      <c r="A217" s="434" t="s">
        <v>84</v>
      </c>
      <c r="B217" s="26"/>
      <c r="C217" s="9"/>
      <c r="D217" s="9"/>
      <c r="E217" s="9"/>
      <c r="F217" s="57">
        <f t="shared" si="42"/>
        <v>0</v>
      </c>
    </row>
    <row r="218" spans="1:10" x14ac:dyDescent="0.35">
      <c r="A218" s="435" t="s">
        <v>85</v>
      </c>
      <c r="B218" s="26"/>
      <c r="C218" s="9"/>
      <c r="D218" s="9"/>
      <c r="E218" s="9"/>
      <c r="F218" s="57">
        <f t="shared" si="42"/>
        <v>0</v>
      </c>
    </row>
    <row r="219" spans="1:10" x14ac:dyDescent="0.35">
      <c r="A219" s="435" t="s">
        <v>85</v>
      </c>
      <c r="B219" s="26"/>
      <c r="C219" s="9"/>
      <c r="D219" s="9"/>
      <c r="E219" s="9"/>
      <c r="F219" s="57">
        <f t="shared" si="42"/>
        <v>0</v>
      </c>
    </row>
    <row r="220" spans="1:10" x14ac:dyDescent="0.35">
      <c r="A220" s="435" t="s">
        <v>86</v>
      </c>
      <c r="B220" s="26"/>
      <c r="C220" s="9"/>
      <c r="D220" s="9"/>
      <c r="E220" s="9"/>
      <c r="F220" s="57">
        <f t="shared" si="42"/>
        <v>0</v>
      </c>
    </row>
    <row r="221" spans="1:10" x14ac:dyDescent="0.35">
      <c r="A221" s="435" t="s">
        <v>86</v>
      </c>
      <c r="B221" s="26"/>
      <c r="C221" s="9"/>
      <c r="D221" s="9"/>
      <c r="E221" s="9"/>
      <c r="F221" s="57">
        <f t="shared" si="42"/>
        <v>0</v>
      </c>
    </row>
    <row r="224" spans="1:10" x14ac:dyDescent="0.35">
      <c r="A224" s="418" t="s">
        <v>109</v>
      </c>
      <c r="B224" s="189" t="s">
        <v>160</v>
      </c>
      <c r="D224" s="351"/>
      <c r="E224" s="59"/>
      <c r="F224" s="59"/>
      <c r="G224" s="59"/>
      <c r="I224" s="83"/>
      <c r="J224" s="83"/>
    </row>
    <row r="225" spans="1:10" ht="23.5" x14ac:dyDescent="0.35">
      <c r="A225" s="419" t="s">
        <v>28</v>
      </c>
      <c r="B225" s="420"/>
      <c r="E225" s="59"/>
      <c r="F225" s="59"/>
      <c r="G225" s="59"/>
      <c r="I225" s="83"/>
      <c r="J225" s="83"/>
    </row>
    <row r="226" spans="1:10" ht="29" x14ac:dyDescent="0.35">
      <c r="A226" s="421" t="s">
        <v>69</v>
      </c>
      <c r="B226" s="422" t="s">
        <v>70</v>
      </c>
      <c r="C226" s="423" t="s">
        <v>202</v>
      </c>
      <c r="D226" s="422" t="s">
        <v>203</v>
      </c>
      <c r="E226" s="60" t="s">
        <v>204</v>
      </c>
      <c r="F226" s="60" t="s">
        <v>205</v>
      </c>
      <c r="G226" s="60" t="s">
        <v>206</v>
      </c>
      <c r="I226" s="65" t="s">
        <v>211</v>
      </c>
      <c r="J226" s="65" t="s">
        <v>28</v>
      </c>
    </row>
    <row r="227" spans="1:10" x14ac:dyDescent="0.35">
      <c r="A227" s="424" t="s">
        <v>71</v>
      </c>
      <c r="B227" s="24"/>
      <c r="C227" s="25"/>
      <c r="D227" s="25"/>
      <c r="E227" s="25"/>
      <c r="F227" s="25"/>
      <c r="G227" s="61">
        <f>C227+D227-E227-F227</f>
        <v>0</v>
      </c>
      <c r="I227" s="114" t="s">
        <v>71</v>
      </c>
      <c r="J227" s="66">
        <f>SUM(G227:G233)</f>
        <v>0</v>
      </c>
    </row>
    <row r="228" spans="1:10" x14ac:dyDescent="0.35">
      <c r="A228" s="424" t="s">
        <v>71</v>
      </c>
      <c r="B228" s="24"/>
      <c r="C228" s="25"/>
      <c r="D228" s="25"/>
      <c r="E228" s="25"/>
      <c r="F228" s="25"/>
      <c r="G228" s="61">
        <f t="shared" ref="G228:G233" si="43">C228+D228-E228-F228</f>
        <v>0</v>
      </c>
      <c r="I228" s="115" t="s">
        <v>75</v>
      </c>
      <c r="J228" s="67">
        <f>SUM(G235:G237)</f>
        <v>0</v>
      </c>
    </row>
    <row r="229" spans="1:10" x14ac:dyDescent="0.35">
      <c r="A229" s="424" t="s">
        <v>71</v>
      </c>
      <c r="B229" s="24"/>
      <c r="C229" s="25"/>
      <c r="D229" s="25"/>
      <c r="E229" s="25"/>
      <c r="F229" s="25"/>
      <c r="G229" s="61">
        <f t="shared" si="43"/>
        <v>0</v>
      </c>
      <c r="I229" s="115" t="s">
        <v>76</v>
      </c>
      <c r="J229" s="67">
        <f>SUM(G239:G244)</f>
        <v>0</v>
      </c>
    </row>
    <row r="230" spans="1:10" ht="29" x14ac:dyDescent="0.35">
      <c r="A230" s="424" t="s">
        <v>71</v>
      </c>
      <c r="B230" s="24"/>
      <c r="C230" s="25"/>
      <c r="D230" s="25"/>
      <c r="E230" s="25"/>
      <c r="F230" s="25"/>
      <c r="G230" s="61">
        <f t="shared" si="43"/>
        <v>0</v>
      </c>
      <c r="I230" s="114" t="s">
        <v>77</v>
      </c>
      <c r="J230" s="66">
        <f>SUM(G246:G248)</f>
        <v>0</v>
      </c>
    </row>
    <row r="231" spans="1:10" ht="29" x14ac:dyDescent="0.35">
      <c r="A231" s="424" t="s">
        <v>71</v>
      </c>
      <c r="B231" s="24"/>
      <c r="C231" s="25"/>
      <c r="D231" s="25"/>
      <c r="E231" s="25"/>
      <c r="F231" s="25"/>
      <c r="G231" s="61">
        <f t="shared" si="43"/>
        <v>0</v>
      </c>
      <c r="I231" s="115" t="s">
        <v>79</v>
      </c>
      <c r="J231" s="67">
        <f>SUM(G250:G252)</f>
        <v>0</v>
      </c>
    </row>
    <row r="232" spans="1:10" ht="43.5" x14ac:dyDescent="0.35">
      <c r="A232" s="424" t="s">
        <v>71</v>
      </c>
      <c r="B232" s="24"/>
      <c r="C232" s="25"/>
      <c r="D232" s="25"/>
      <c r="E232" s="25"/>
      <c r="F232" s="25"/>
      <c r="G232" s="61">
        <f t="shared" si="43"/>
        <v>0</v>
      </c>
      <c r="I232" s="116" t="s">
        <v>80</v>
      </c>
      <c r="J232" s="68">
        <f>J229+J231+J228</f>
        <v>0</v>
      </c>
    </row>
    <row r="233" spans="1:10" ht="43.5" x14ac:dyDescent="0.35">
      <c r="A233" s="424" t="s">
        <v>71</v>
      </c>
      <c r="B233" s="24"/>
      <c r="C233" s="25"/>
      <c r="D233" s="25"/>
      <c r="E233" s="25"/>
      <c r="F233" s="25"/>
      <c r="G233" s="61">
        <f t="shared" si="43"/>
        <v>0</v>
      </c>
      <c r="I233" s="117" t="s">
        <v>81</v>
      </c>
      <c r="J233" s="69">
        <f>J227+J230</f>
        <v>0</v>
      </c>
    </row>
    <row r="234" spans="1:10" ht="29.5" thickBot="1" x14ac:dyDescent="0.4">
      <c r="A234" s="401"/>
      <c r="B234" s="402" t="s">
        <v>70</v>
      </c>
      <c r="C234" s="63" t="s">
        <v>202</v>
      </c>
      <c r="D234" s="403" t="s">
        <v>203</v>
      </c>
      <c r="E234" s="58" t="s">
        <v>204</v>
      </c>
      <c r="F234" s="58" t="s">
        <v>209</v>
      </c>
      <c r="G234" s="58" t="s">
        <v>206</v>
      </c>
      <c r="I234" s="118" t="s">
        <v>110</v>
      </c>
      <c r="J234" s="53">
        <f>(J232+J233)</f>
        <v>0</v>
      </c>
    </row>
    <row r="235" spans="1:10" ht="29" x14ac:dyDescent="0.35">
      <c r="A235" s="428" t="s">
        <v>78</v>
      </c>
      <c r="B235" s="19"/>
      <c r="C235" s="20"/>
      <c r="D235" s="21"/>
      <c r="E235" s="21"/>
      <c r="F235" s="21"/>
      <c r="G235" s="62">
        <f t="shared" ref="G235:G237" si="44">C235+D235-E235-F235</f>
        <v>0</v>
      </c>
      <c r="I235" s="95" t="s">
        <v>82</v>
      </c>
      <c r="J235" s="70"/>
    </row>
    <row r="236" spans="1:10" ht="29" x14ac:dyDescent="0.35">
      <c r="A236" s="428" t="s">
        <v>78</v>
      </c>
      <c r="B236" s="22"/>
      <c r="C236" s="20"/>
      <c r="D236" s="21"/>
      <c r="E236" s="21"/>
      <c r="F236" s="21"/>
      <c r="G236" s="62">
        <f t="shared" si="44"/>
        <v>0</v>
      </c>
      <c r="I236" s="119" t="s">
        <v>83</v>
      </c>
      <c r="J236" s="71">
        <f>SUM(F256:F257)</f>
        <v>0</v>
      </c>
    </row>
    <row r="237" spans="1:10" ht="29.5" thickBot="1" x14ac:dyDescent="0.4">
      <c r="A237" s="428" t="s">
        <v>78</v>
      </c>
      <c r="B237" s="23"/>
      <c r="C237" s="20"/>
      <c r="D237" s="21"/>
      <c r="E237" s="21"/>
      <c r="F237" s="21"/>
      <c r="G237" s="62">
        <f t="shared" si="44"/>
        <v>0</v>
      </c>
      <c r="I237" s="119" t="s">
        <v>84</v>
      </c>
      <c r="J237" s="71">
        <f>SUM(F258:F259)</f>
        <v>0</v>
      </c>
    </row>
    <row r="238" spans="1:10" ht="29.5" thickBot="1" x14ac:dyDescent="0.4">
      <c r="A238" s="401"/>
      <c r="B238" s="402" t="s">
        <v>70</v>
      </c>
      <c r="C238" s="63" t="s">
        <v>202</v>
      </c>
      <c r="D238" s="403" t="s">
        <v>203</v>
      </c>
      <c r="E238" s="58" t="s">
        <v>204</v>
      </c>
      <c r="F238" s="58" t="s">
        <v>209</v>
      </c>
      <c r="G238" s="58" t="s">
        <v>206</v>
      </c>
      <c r="I238" s="120" t="s">
        <v>85</v>
      </c>
      <c r="J238" s="72">
        <f>SUM(F260:F261)</f>
        <v>0</v>
      </c>
    </row>
    <row r="239" spans="1:10" x14ac:dyDescent="0.35">
      <c r="A239" s="428" t="s">
        <v>76</v>
      </c>
      <c r="B239" s="19"/>
      <c r="C239" s="20"/>
      <c r="D239" s="21"/>
      <c r="E239" s="21"/>
      <c r="F239" s="21"/>
      <c r="G239" s="62">
        <f t="shared" ref="G239:G244" si="45">C239+D239-E239-F239</f>
        <v>0</v>
      </c>
      <c r="I239" s="120" t="s">
        <v>86</v>
      </c>
      <c r="J239" s="72">
        <f>SUM(F262:F263)</f>
        <v>0</v>
      </c>
    </row>
    <row r="240" spans="1:10" x14ac:dyDescent="0.35">
      <c r="A240" s="428" t="s">
        <v>76</v>
      </c>
      <c r="B240" s="22"/>
      <c r="C240" s="20"/>
      <c r="D240" s="21"/>
      <c r="E240" s="21"/>
      <c r="F240" s="21"/>
      <c r="G240" s="62">
        <f t="shared" si="45"/>
        <v>0</v>
      </c>
      <c r="I240" s="121" t="s">
        <v>108</v>
      </c>
      <c r="J240" s="73">
        <f>SUM(J236:J239)</f>
        <v>0</v>
      </c>
    </row>
    <row r="241" spans="1:10" x14ac:dyDescent="0.35">
      <c r="A241" s="428" t="s">
        <v>76</v>
      </c>
      <c r="B241" s="22"/>
      <c r="C241" s="20"/>
      <c r="D241" s="21"/>
      <c r="E241" s="21"/>
      <c r="F241" s="21"/>
      <c r="G241" s="62">
        <f t="shared" si="45"/>
        <v>0</v>
      </c>
      <c r="I241" s="74"/>
      <c r="J241" s="74"/>
    </row>
    <row r="242" spans="1:10" x14ac:dyDescent="0.35">
      <c r="A242" s="428" t="s">
        <v>76</v>
      </c>
      <c r="B242" s="22"/>
      <c r="C242" s="20"/>
      <c r="D242" s="21"/>
      <c r="E242" s="21"/>
      <c r="F242" s="21"/>
      <c r="G242" s="62">
        <f t="shared" si="45"/>
        <v>0</v>
      </c>
      <c r="I242" s="108" t="s">
        <v>210</v>
      </c>
      <c r="J242" s="75">
        <f>J232+J233+SUM(J236:J239)</f>
        <v>0</v>
      </c>
    </row>
    <row r="243" spans="1:10" x14ac:dyDescent="0.35">
      <c r="A243" s="428" t="s">
        <v>76</v>
      </c>
      <c r="B243" s="22"/>
      <c r="C243" s="20"/>
      <c r="D243" s="21"/>
      <c r="E243" s="21"/>
      <c r="F243" s="21"/>
      <c r="G243" s="62">
        <f t="shared" si="45"/>
        <v>0</v>
      </c>
      <c r="I243" s="74"/>
      <c r="J243" s="74"/>
    </row>
    <row r="244" spans="1:10" ht="44" thickBot="1" x14ac:dyDescent="0.4">
      <c r="A244" s="428" t="s">
        <v>76</v>
      </c>
      <c r="B244" s="23"/>
      <c r="C244" s="20"/>
      <c r="D244" s="21"/>
      <c r="E244" s="21"/>
      <c r="F244" s="21"/>
      <c r="G244" s="62">
        <f t="shared" si="45"/>
        <v>0</v>
      </c>
      <c r="I244" s="95" t="s">
        <v>88</v>
      </c>
      <c r="J244" s="76" t="e">
        <f>J232/J242</f>
        <v>#DIV/0!</v>
      </c>
    </row>
    <row r="245" spans="1:10" ht="29" x14ac:dyDescent="0.35">
      <c r="A245" s="431"/>
      <c r="B245" s="402" t="s">
        <v>70</v>
      </c>
      <c r="C245" s="63" t="s">
        <v>202</v>
      </c>
      <c r="D245" s="403" t="s">
        <v>203</v>
      </c>
      <c r="E245" s="58" t="s">
        <v>204</v>
      </c>
      <c r="F245" s="58" t="s">
        <v>209</v>
      </c>
      <c r="G245" s="58" t="s">
        <v>206</v>
      </c>
      <c r="I245" s="95" t="s">
        <v>89</v>
      </c>
      <c r="J245" s="76" t="e">
        <f>J234/J242</f>
        <v>#DIV/0!</v>
      </c>
    </row>
    <row r="246" spans="1:10" ht="29" x14ac:dyDescent="0.35">
      <c r="A246" s="424" t="s">
        <v>87</v>
      </c>
      <c r="B246" s="24"/>
      <c r="C246" s="25"/>
      <c r="D246" s="25"/>
      <c r="E246" s="25"/>
      <c r="F246" s="25"/>
      <c r="G246" s="61">
        <f t="shared" ref="G246:G248" si="46">C246+D246-E246-F246</f>
        <v>0</v>
      </c>
      <c r="I246" s="122"/>
      <c r="J246" s="77"/>
    </row>
    <row r="247" spans="1:10" ht="29.5" thickBot="1" x14ac:dyDescent="0.4">
      <c r="A247" s="424" t="s">
        <v>87</v>
      </c>
      <c r="B247" s="24"/>
      <c r="C247" s="25"/>
      <c r="D247" s="25"/>
      <c r="E247" s="25"/>
      <c r="F247" s="25"/>
      <c r="G247" s="61">
        <f t="shared" si="46"/>
        <v>0</v>
      </c>
      <c r="I247" s="111"/>
      <c r="J247" s="78"/>
    </row>
    <row r="248" spans="1:10" ht="44" thickBot="1" x14ac:dyDescent="0.4">
      <c r="A248" s="424" t="s">
        <v>87</v>
      </c>
      <c r="B248" s="24"/>
      <c r="C248" s="25"/>
      <c r="D248" s="25"/>
      <c r="E248" s="25"/>
      <c r="F248" s="25"/>
      <c r="G248" s="61">
        <f t="shared" si="46"/>
        <v>0</v>
      </c>
      <c r="I248" s="123" t="s">
        <v>97</v>
      </c>
      <c r="J248" s="79">
        <f>SUM(G235:G237,G239:G244,G250:G252)</f>
        <v>0</v>
      </c>
    </row>
    <row r="249" spans="1:10" ht="44" thickBot="1" x14ac:dyDescent="0.4">
      <c r="A249" s="401"/>
      <c r="B249" s="402" t="s">
        <v>70</v>
      </c>
      <c r="C249" s="63" t="s">
        <v>202</v>
      </c>
      <c r="D249" s="403" t="s">
        <v>203</v>
      </c>
      <c r="E249" s="58" t="s">
        <v>204</v>
      </c>
      <c r="F249" s="58" t="s">
        <v>209</v>
      </c>
      <c r="G249" s="58" t="s">
        <v>206</v>
      </c>
      <c r="I249" s="124" t="s">
        <v>98</v>
      </c>
      <c r="J249" s="80">
        <f>SUM(G227:G233,G246:G248)</f>
        <v>0</v>
      </c>
    </row>
    <row r="250" spans="1:10" ht="29" x14ac:dyDescent="0.35">
      <c r="A250" s="428" t="s">
        <v>90</v>
      </c>
      <c r="B250" s="19"/>
      <c r="C250" s="20"/>
      <c r="D250" s="21"/>
      <c r="E250" s="21"/>
      <c r="F250" s="21"/>
      <c r="G250" s="64">
        <f>C250+D250-E250-F250</f>
        <v>0</v>
      </c>
      <c r="I250" s="125" t="s">
        <v>208</v>
      </c>
      <c r="J250" s="81">
        <f>J248+J249+SUM(F256:F263)</f>
        <v>0</v>
      </c>
    </row>
    <row r="251" spans="1:10" ht="58" x14ac:dyDescent="0.35">
      <c r="A251" s="428" t="s">
        <v>90</v>
      </c>
      <c r="B251" s="22"/>
      <c r="C251" s="20"/>
      <c r="D251" s="21"/>
      <c r="E251" s="21"/>
      <c r="F251" s="21"/>
      <c r="G251" s="64">
        <f t="shared" ref="G251:G252" si="47">C251+D251-E251-F251</f>
        <v>0</v>
      </c>
      <c r="I251" s="126" t="s">
        <v>99</v>
      </c>
      <c r="J251" s="18" t="e">
        <f>J248/J250</f>
        <v>#DIV/0!</v>
      </c>
    </row>
    <row r="252" spans="1:10" ht="29.5" thickBot="1" x14ac:dyDescent="0.4">
      <c r="A252" s="428" t="s">
        <v>90</v>
      </c>
      <c r="B252" s="23"/>
      <c r="C252" s="20"/>
      <c r="D252" s="21"/>
      <c r="E252" s="21"/>
      <c r="F252" s="21"/>
      <c r="G252" s="64">
        <f t="shared" si="47"/>
        <v>0</v>
      </c>
      <c r="I252" s="126" t="s">
        <v>100</v>
      </c>
      <c r="J252" s="82" t="e">
        <f>(J248+J249)/J250</f>
        <v>#DIV/0!</v>
      </c>
    </row>
    <row r="254" spans="1:10" ht="21" x14ac:dyDescent="0.35">
      <c r="A254" s="433" t="s">
        <v>82</v>
      </c>
      <c r="B254" s="410"/>
      <c r="C254" s="34"/>
      <c r="D254" s="34"/>
      <c r="E254" s="34"/>
      <c r="F254" s="34"/>
      <c r="H254" s="252"/>
    </row>
    <row r="255" spans="1:10" ht="29" x14ac:dyDescent="0.35">
      <c r="A255" s="393"/>
      <c r="B255" s="394" t="s">
        <v>95</v>
      </c>
      <c r="C255" s="365" t="s">
        <v>207</v>
      </c>
      <c r="D255" s="365" t="s">
        <v>203</v>
      </c>
      <c r="E255" s="365" t="s">
        <v>204</v>
      </c>
      <c r="F255" s="365" t="s">
        <v>96</v>
      </c>
      <c r="H255" s="252"/>
    </row>
    <row r="256" spans="1:10" x14ac:dyDescent="0.35">
      <c r="A256" s="434" t="s">
        <v>83</v>
      </c>
      <c r="B256" s="26"/>
      <c r="C256" s="9"/>
      <c r="D256" s="9"/>
      <c r="E256" s="9"/>
      <c r="F256" s="57">
        <f>C256+D256-E256</f>
        <v>0</v>
      </c>
      <c r="H256" s="252"/>
    </row>
    <row r="257" spans="1:8" x14ac:dyDescent="0.35">
      <c r="A257" s="434" t="s">
        <v>83</v>
      </c>
      <c r="B257" s="26"/>
      <c r="C257" s="9"/>
      <c r="D257" s="9"/>
      <c r="E257" s="9"/>
      <c r="F257" s="57">
        <f t="shared" ref="F257:F263" si="48">C257+D257-E257</f>
        <v>0</v>
      </c>
      <c r="H257" s="412"/>
    </row>
    <row r="258" spans="1:8" x14ac:dyDescent="0.35">
      <c r="A258" s="434" t="s">
        <v>84</v>
      </c>
      <c r="B258" s="26"/>
      <c r="C258" s="9"/>
      <c r="D258" s="9"/>
      <c r="E258" s="9"/>
      <c r="F258" s="57">
        <f t="shared" si="48"/>
        <v>0</v>
      </c>
    </row>
    <row r="259" spans="1:8" x14ac:dyDescent="0.35">
      <c r="A259" s="434" t="s">
        <v>84</v>
      </c>
      <c r="B259" s="26"/>
      <c r="C259" s="9"/>
      <c r="D259" s="9"/>
      <c r="E259" s="9"/>
      <c r="F259" s="57">
        <f t="shared" si="48"/>
        <v>0</v>
      </c>
    </row>
    <row r="260" spans="1:8" x14ac:dyDescent="0.35">
      <c r="A260" s="435" t="s">
        <v>85</v>
      </c>
      <c r="B260" s="26"/>
      <c r="C260" s="9"/>
      <c r="D260" s="9"/>
      <c r="E260" s="9"/>
      <c r="F260" s="57">
        <f t="shared" si="48"/>
        <v>0</v>
      </c>
    </row>
    <row r="261" spans="1:8" x14ac:dyDescent="0.35">
      <c r="A261" s="435" t="s">
        <v>85</v>
      </c>
      <c r="B261" s="26"/>
      <c r="C261" s="9"/>
      <c r="D261" s="9"/>
      <c r="E261" s="9"/>
      <c r="F261" s="57">
        <f t="shared" si="48"/>
        <v>0</v>
      </c>
    </row>
    <row r="262" spans="1:8" x14ac:dyDescent="0.35">
      <c r="A262" s="435" t="s">
        <v>86</v>
      </c>
      <c r="B262" s="26"/>
      <c r="C262" s="9"/>
      <c r="D262" s="9"/>
      <c r="E262" s="9"/>
      <c r="F262" s="57">
        <f t="shared" si="48"/>
        <v>0</v>
      </c>
    </row>
    <row r="263" spans="1:8" x14ac:dyDescent="0.35">
      <c r="A263" s="435" t="s">
        <v>86</v>
      </c>
      <c r="B263" s="26"/>
      <c r="C263" s="9"/>
      <c r="D263" s="9"/>
      <c r="E263" s="9"/>
      <c r="F263" s="57">
        <f t="shared" si="48"/>
        <v>0</v>
      </c>
    </row>
  </sheetData>
  <sheetProtection algorithmName="SHA-512" hashValue="G8EX+ZWnhjFnK6fwzAIrI1EpSk0TH5IcU9LOms9nTc7cUhAeg613DZ34KNnFOUyRZDBKuuofAA5ejeph1QulBA==" saltValue="XcyZFsSn7xYtzOaZoNY5vw==" spinCount="100000" sheet="1" objects="1" scenarios="1" insertColumns="0" insertRows="0" selectLockedCells="1"/>
  <mergeCells count="9">
    <mergeCell ref="J30:L30"/>
    <mergeCell ref="J31:L31"/>
    <mergeCell ref="A53:J53"/>
    <mergeCell ref="E1:G3"/>
    <mergeCell ref="C1:D3"/>
    <mergeCell ref="A1:B3"/>
    <mergeCell ref="I1:O1"/>
    <mergeCell ref="I2:O2"/>
    <mergeCell ref="I3:O5"/>
  </mergeCells>
  <phoneticPr fontId="5" type="noConversion"/>
  <conditionalFormatting sqref="O25">
    <cfRule type="cellIs" dxfId="35" priority="10" operator="lessThan">
      <formula>$N$30</formula>
    </cfRule>
    <cfRule type="cellIs" dxfId="34" priority="11" operator="between">
      <formula>$N$30</formula>
      <formula>$M$30</formula>
    </cfRule>
    <cfRule type="cellIs" dxfId="33" priority="12" operator="greaterThanOrEqual">
      <formula>$M$30</formula>
    </cfRule>
  </conditionalFormatting>
  <conditionalFormatting sqref="O26">
    <cfRule type="cellIs" dxfId="32" priority="4" operator="lessThan">
      <formula>$N$31</formula>
    </cfRule>
    <cfRule type="cellIs" dxfId="31" priority="5" operator="between">
      <formula>$N$31</formula>
      <formula>$M$31</formula>
    </cfRule>
    <cfRule type="cellIs" dxfId="30" priority="6" operator="greaterThanOrEqual">
      <formula>$M$31</formula>
    </cfRule>
  </conditionalFormatting>
  <conditionalFormatting sqref="O27">
    <cfRule type="cellIs" dxfId="29" priority="7" operator="lessThan">
      <formula>$N$30</formula>
    </cfRule>
    <cfRule type="cellIs" dxfId="28" priority="8" operator="between">
      <formula>$N$30</formula>
      <formula>$M$30</formula>
    </cfRule>
    <cfRule type="cellIs" dxfId="27" priority="9" operator="greaterThanOrEqual">
      <formula>$M$30</formula>
    </cfRule>
  </conditionalFormatting>
  <conditionalFormatting sqref="O28">
    <cfRule type="cellIs" dxfId="26" priority="1" operator="lessThan">
      <formula>$N$31</formula>
    </cfRule>
    <cfRule type="cellIs" dxfId="25" priority="2" operator="between">
      <formula>$N$31</formula>
      <formula>$M$31</formula>
    </cfRule>
    <cfRule type="cellIs" dxfId="24" priority="3" operator="greaterThanOrEqual">
      <formula>$M$31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8E53E-9397-460A-AEF7-0498E3C73DDE}">
  <sheetPr>
    <tabColor theme="8" tint="0.59999389629810485"/>
  </sheetPr>
  <dimension ref="A1:R262"/>
  <sheetViews>
    <sheetView zoomScale="90" zoomScaleNormal="90" workbookViewId="0">
      <selection activeCell="B223" sqref="B223"/>
    </sheetView>
  </sheetViews>
  <sheetFormatPr baseColWidth="10" defaultColWidth="11.453125" defaultRowHeight="14.5" x14ac:dyDescent="0.35"/>
  <cols>
    <col min="1" max="1" width="34.54296875" style="39" customWidth="1"/>
    <col min="2" max="2" width="32.26953125" style="39" customWidth="1"/>
    <col min="3" max="3" width="24.7265625" style="39" customWidth="1"/>
    <col min="4" max="4" width="29.1796875" style="39" bestFit="1" customWidth="1"/>
    <col min="5" max="5" width="17.81640625" style="39" customWidth="1"/>
    <col min="6" max="6" width="21.26953125" style="39" customWidth="1"/>
    <col min="7" max="7" width="26.1796875" style="39" customWidth="1"/>
    <col min="8" max="8" width="11.453125" style="39"/>
    <col min="9" max="9" width="37.453125" style="39" customWidth="1"/>
    <col min="10" max="10" width="25.7265625" style="39" customWidth="1"/>
    <col min="11" max="11" width="22.54296875" style="39" customWidth="1"/>
    <col min="12" max="12" width="21.7265625" style="39" customWidth="1"/>
    <col min="13" max="13" width="29.26953125" style="39" customWidth="1"/>
    <col min="14" max="14" width="21.81640625" style="39" customWidth="1"/>
    <col min="15" max="15" width="21.7265625" style="39" customWidth="1"/>
    <col min="16" max="16" width="3.81640625" style="39" customWidth="1"/>
    <col min="17" max="17" width="13.81640625" style="39" hidden="1" customWidth="1"/>
    <col min="18" max="18" width="32.81640625" style="39" hidden="1" customWidth="1"/>
    <col min="19" max="19" width="26.453125" style="39" customWidth="1"/>
    <col min="20" max="20" width="23.26953125" style="39" customWidth="1"/>
    <col min="21" max="21" width="21" style="39" customWidth="1"/>
    <col min="22" max="22" width="20.1796875" style="39" customWidth="1"/>
    <col min="23" max="23" width="19" style="39" customWidth="1"/>
    <col min="24" max="24" width="24.7265625" style="39" customWidth="1"/>
    <col min="25" max="25" width="15.1796875" style="39" customWidth="1"/>
    <col min="26" max="26" width="43.54296875" style="39" customWidth="1"/>
    <col min="27" max="27" width="27.453125" style="39" customWidth="1"/>
    <col min="28" max="28" width="25.7265625" style="39" customWidth="1"/>
    <col min="29" max="29" width="20.7265625" style="39" customWidth="1"/>
    <col min="30" max="30" width="16.81640625" style="39" customWidth="1"/>
    <col min="31" max="31" width="19.54296875" style="39" customWidth="1"/>
    <col min="32" max="32" width="23.26953125" style="39" customWidth="1"/>
    <col min="33" max="16384" width="11.453125" style="39"/>
  </cols>
  <sheetData>
    <row r="1" spans="1:18" ht="33.75" customHeight="1" x14ac:dyDescent="0.35">
      <c r="A1" s="590" t="s">
        <v>190</v>
      </c>
      <c r="B1" s="590"/>
      <c r="C1" s="590" t="s">
        <v>66</v>
      </c>
      <c r="D1" s="590"/>
      <c r="E1" s="588" t="s">
        <v>67</v>
      </c>
      <c r="F1" s="588"/>
      <c r="G1" s="588"/>
      <c r="I1" s="595" t="s">
        <v>45</v>
      </c>
      <c r="J1" s="595"/>
      <c r="K1" s="595"/>
      <c r="L1" s="595"/>
      <c r="M1" s="595"/>
      <c r="N1" s="595"/>
      <c r="O1" s="595"/>
    </row>
    <row r="2" spans="1:18" ht="22.5" customHeight="1" x14ac:dyDescent="0.35">
      <c r="A2" s="591"/>
      <c r="B2" s="591"/>
      <c r="C2" s="591"/>
      <c r="D2" s="591"/>
      <c r="E2" s="589"/>
      <c r="F2" s="589"/>
      <c r="G2" s="589"/>
      <c r="I2" s="576" t="s">
        <v>163</v>
      </c>
      <c r="J2" s="576"/>
      <c r="K2" s="576"/>
      <c r="L2" s="576"/>
      <c r="M2" s="576"/>
      <c r="N2" s="576"/>
      <c r="O2" s="576"/>
    </row>
    <row r="3" spans="1:18" ht="36.75" customHeight="1" x14ac:dyDescent="0.35">
      <c r="A3" s="591"/>
      <c r="B3" s="591"/>
      <c r="C3" s="591"/>
      <c r="D3" s="591"/>
      <c r="E3" s="589"/>
      <c r="F3" s="589"/>
      <c r="G3" s="589"/>
      <c r="I3" s="593"/>
      <c r="J3" s="593"/>
      <c r="K3" s="593"/>
      <c r="L3" s="593"/>
      <c r="M3" s="593"/>
      <c r="N3" s="593"/>
      <c r="O3" s="593"/>
    </row>
    <row r="4" spans="1:18" ht="18.5" x14ac:dyDescent="0.35">
      <c r="A4" s="308" t="s">
        <v>213</v>
      </c>
      <c r="B4" s="390"/>
      <c r="C4" s="390"/>
      <c r="D4" s="390"/>
      <c r="E4" s="390"/>
      <c r="F4" s="390"/>
      <c r="G4" s="390"/>
      <c r="I4" s="594"/>
      <c r="J4" s="594"/>
      <c r="K4" s="594"/>
      <c r="L4" s="594"/>
      <c r="M4" s="594"/>
      <c r="N4" s="594"/>
      <c r="O4" s="594"/>
    </row>
    <row r="5" spans="1:18" x14ac:dyDescent="0.35">
      <c r="D5" s="351"/>
      <c r="E5" s="59"/>
      <c r="F5" s="59"/>
      <c r="G5" s="59"/>
      <c r="I5" s="594"/>
      <c r="J5" s="594"/>
      <c r="K5" s="594"/>
      <c r="L5" s="594"/>
      <c r="M5" s="594"/>
      <c r="N5" s="594"/>
      <c r="O5" s="594"/>
    </row>
    <row r="6" spans="1:18" ht="21" x14ac:dyDescent="0.35">
      <c r="A6" s="391" t="s">
        <v>169</v>
      </c>
      <c r="B6" s="5"/>
      <c r="D6" s="351"/>
      <c r="E6" s="59"/>
      <c r="F6" s="59"/>
      <c r="G6" s="59"/>
      <c r="I6" s="594"/>
      <c r="J6" s="594"/>
      <c r="K6" s="594"/>
      <c r="L6" s="594"/>
      <c r="M6" s="594"/>
      <c r="N6" s="594"/>
      <c r="O6" s="594"/>
    </row>
    <row r="7" spans="1:18" x14ac:dyDescent="0.35">
      <c r="A7" s="33"/>
      <c r="B7" s="392"/>
      <c r="E7" s="59"/>
      <c r="F7" s="59"/>
      <c r="G7" s="59"/>
      <c r="I7" s="83"/>
      <c r="J7" s="83"/>
      <c r="K7" s="83"/>
      <c r="L7" s="83"/>
      <c r="M7" s="83"/>
      <c r="N7" s="83"/>
      <c r="O7" s="83"/>
    </row>
    <row r="8" spans="1:18" ht="36.75" customHeight="1" x14ac:dyDescent="0.35">
      <c r="A8" s="393" t="s">
        <v>69</v>
      </c>
      <c r="B8" s="394" t="s">
        <v>70</v>
      </c>
      <c r="C8" s="365" t="s">
        <v>202</v>
      </c>
      <c r="D8" s="394" t="s">
        <v>203</v>
      </c>
      <c r="E8" s="56" t="s">
        <v>204</v>
      </c>
      <c r="F8" s="56" t="s">
        <v>205</v>
      </c>
      <c r="G8" s="56" t="s">
        <v>206</v>
      </c>
      <c r="I8" s="65" t="s">
        <v>214</v>
      </c>
      <c r="J8" s="65" t="s">
        <v>72</v>
      </c>
      <c r="K8" s="81" t="s">
        <v>24</v>
      </c>
      <c r="L8" s="81" t="s">
        <v>25</v>
      </c>
      <c r="M8" s="81" t="s">
        <v>26</v>
      </c>
      <c r="N8" s="81" t="s">
        <v>27</v>
      </c>
      <c r="O8" s="81" t="s">
        <v>28</v>
      </c>
      <c r="Q8" s="279" t="s">
        <v>73</v>
      </c>
    </row>
    <row r="9" spans="1:18" x14ac:dyDescent="0.35">
      <c r="A9" s="395" t="s">
        <v>71</v>
      </c>
      <c r="B9" s="6"/>
      <c r="C9" s="7"/>
      <c r="D9" s="7"/>
      <c r="E9" s="8"/>
      <c r="F9" s="8"/>
      <c r="G9" s="46">
        <f>C9+D9-E9-F9</f>
        <v>0</v>
      </c>
      <c r="I9" s="85" t="s">
        <v>71</v>
      </c>
      <c r="J9" s="86">
        <f>SUM(G9:G15)</f>
        <v>0</v>
      </c>
      <c r="K9" s="87">
        <v>80</v>
      </c>
      <c r="L9" s="88">
        <v>90</v>
      </c>
      <c r="M9" s="87">
        <v>70</v>
      </c>
      <c r="N9" s="88">
        <v>50</v>
      </c>
      <c r="O9" s="87">
        <v>60</v>
      </c>
      <c r="P9" s="397"/>
      <c r="Q9" s="398">
        <f t="shared" ref="Q9:Q16" si="0">IF((O9-J9)&gt;=0,(O9-J9),0)</f>
        <v>60</v>
      </c>
    </row>
    <row r="10" spans="1:18" x14ac:dyDescent="0.35">
      <c r="A10" s="395" t="s">
        <v>71</v>
      </c>
      <c r="B10" s="6"/>
      <c r="C10" s="7"/>
      <c r="D10" s="7"/>
      <c r="E10" s="8"/>
      <c r="F10" s="8"/>
      <c r="G10" s="46">
        <f t="shared" ref="G10:G34" si="1">C10+D10-E10-F10</f>
        <v>0</v>
      </c>
      <c r="I10" s="89" t="s">
        <v>75</v>
      </c>
      <c r="J10" s="90">
        <f>SUM(G17:G19)</f>
        <v>0</v>
      </c>
      <c r="K10" s="87">
        <v>40</v>
      </c>
      <c r="L10" s="88">
        <v>30</v>
      </c>
      <c r="M10" s="87">
        <v>60</v>
      </c>
      <c r="N10" s="88">
        <v>80</v>
      </c>
      <c r="O10" s="87">
        <v>70</v>
      </c>
      <c r="P10" s="399"/>
      <c r="Q10" s="400">
        <f t="shared" si="0"/>
        <v>70</v>
      </c>
    </row>
    <row r="11" spans="1:18" x14ac:dyDescent="0.35">
      <c r="A11" s="395" t="s">
        <v>71</v>
      </c>
      <c r="B11" s="6"/>
      <c r="C11" s="7"/>
      <c r="D11" s="7"/>
      <c r="E11" s="7"/>
      <c r="F11" s="7"/>
      <c r="G11" s="46">
        <f t="shared" si="1"/>
        <v>0</v>
      </c>
      <c r="I11" s="89" t="s">
        <v>76</v>
      </c>
      <c r="J11" s="90">
        <f>SUM(G21:G26)</f>
        <v>0</v>
      </c>
      <c r="K11" s="87">
        <v>0</v>
      </c>
      <c r="L11" s="88">
        <v>0</v>
      </c>
      <c r="M11" s="87">
        <v>0</v>
      </c>
      <c r="N11" s="88">
        <v>0</v>
      </c>
      <c r="O11" s="87">
        <v>0</v>
      </c>
      <c r="P11" s="399"/>
      <c r="Q11" s="400">
        <f t="shared" si="0"/>
        <v>0</v>
      </c>
    </row>
    <row r="12" spans="1:18" ht="29" x14ac:dyDescent="0.35">
      <c r="A12" s="395" t="s">
        <v>71</v>
      </c>
      <c r="B12" s="6"/>
      <c r="C12" s="7"/>
      <c r="D12" s="7"/>
      <c r="E12" s="7"/>
      <c r="F12" s="7"/>
      <c r="G12" s="57">
        <f t="shared" si="1"/>
        <v>0</v>
      </c>
      <c r="I12" s="85" t="s">
        <v>77</v>
      </c>
      <c r="J12" s="86">
        <f>SUM(G28:G30)</f>
        <v>0</v>
      </c>
      <c r="K12" s="87">
        <v>0</v>
      </c>
      <c r="L12" s="88">
        <v>0</v>
      </c>
      <c r="M12" s="87">
        <v>0</v>
      </c>
      <c r="N12" s="88">
        <v>0</v>
      </c>
      <c r="O12" s="87">
        <v>0</v>
      </c>
      <c r="P12" s="397"/>
      <c r="Q12" s="398">
        <f t="shared" si="0"/>
        <v>0</v>
      </c>
      <c r="R12" s="351" t="s">
        <v>74</v>
      </c>
    </row>
    <row r="13" spans="1:18" ht="29" x14ac:dyDescent="0.35">
      <c r="A13" s="395" t="s">
        <v>71</v>
      </c>
      <c r="B13" s="6"/>
      <c r="C13" s="7"/>
      <c r="D13" s="7"/>
      <c r="E13" s="7"/>
      <c r="F13" s="7"/>
      <c r="G13" s="57">
        <f t="shared" si="1"/>
        <v>0</v>
      </c>
      <c r="I13" s="89" t="s">
        <v>79</v>
      </c>
      <c r="J13" s="90">
        <f>SUM(G32:G34)</f>
        <v>0</v>
      </c>
      <c r="K13" s="87">
        <v>0</v>
      </c>
      <c r="L13" s="88">
        <v>0</v>
      </c>
      <c r="M13" s="87">
        <v>0</v>
      </c>
      <c r="N13" s="88">
        <v>0</v>
      </c>
      <c r="O13" s="87">
        <v>0</v>
      </c>
      <c r="P13" s="399"/>
      <c r="Q13" s="400">
        <f t="shared" si="0"/>
        <v>0</v>
      </c>
    </row>
    <row r="14" spans="1:18" ht="43.5" x14ac:dyDescent="0.35">
      <c r="A14" s="395" t="s">
        <v>71</v>
      </c>
      <c r="B14" s="6"/>
      <c r="C14" s="7"/>
      <c r="D14" s="7"/>
      <c r="E14" s="7"/>
      <c r="F14" s="7"/>
      <c r="G14" s="57">
        <f t="shared" si="1"/>
        <v>0</v>
      </c>
      <c r="I14" s="91" t="s">
        <v>80</v>
      </c>
      <c r="J14" s="92">
        <f t="shared" ref="J14:O14" si="2">J11+J13+J10</f>
        <v>0</v>
      </c>
      <c r="K14" s="92">
        <f t="shared" si="2"/>
        <v>40</v>
      </c>
      <c r="L14" s="92">
        <f t="shared" si="2"/>
        <v>30</v>
      </c>
      <c r="M14" s="92">
        <f t="shared" si="2"/>
        <v>60</v>
      </c>
      <c r="N14" s="92">
        <f t="shared" si="2"/>
        <v>80</v>
      </c>
      <c r="O14" s="92">
        <f t="shared" si="2"/>
        <v>70</v>
      </c>
      <c r="P14" s="399"/>
      <c r="Q14" s="400">
        <f t="shared" si="0"/>
        <v>70</v>
      </c>
    </row>
    <row r="15" spans="1:18" ht="43.5" x14ac:dyDescent="0.35">
      <c r="A15" s="395" t="s">
        <v>71</v>
      </c>
      <c r="B15" s="6"/>
      <c r="C15" s="7"/>
      <c r="D15" s="7"/>
      <c r="E15" s="7"/>
      <c r="F15" s="7"/>
      <c r="G15" s="57">
        <f t="shared" si="1"/>
        <v>0</v>
      </c>
      <c r="I15" s="93" t="s">
        <v>81</v>
      </c>
      <c r="J15" s="94">
        <f>J9+J12</f>
        <v>0</v>
      </c>
      <c r="K15" s="94">
        <f t="shared" ref="K15:O15" si="3">K9+K12</f>
        <v>80</v>
      </c>
      <c r="L15" s="94">
        <f t="shared" si="3"/>
        <v>90</v>
      </c>
      <c r="M15" s="94">
        <f t="shared" si="3"/>
        <v>70</v>
      </c>
      <c r="N15" s="94">
        <f t="shared" si="3"/>
        <v>50</v>
      </c>
      <c r="O15" s="94">
        <f t="shared" si="3"/>
        <v>60</v>
      </c>
      <c r="P15" s="397"/>
      <c r="Q15" s="398">
        <f t="shared" si="0"/>
        <v>60</v>
      </c>
    </row>
    <row r="16" spans="1:18" ht="39.75" customHeight="1" thickBot="1" x14ac:dyDescent="0.4">
      <c r="A16" s="401"/>
      <c r="B16" s="394" t="s">
        <v>70</v>
      </c>
      <c r="C16" s="365" t="s">
        <v>202</v>
      </c>
      <c r="D16" s="394" t="s">
        <v>203</v>
      </c>
      <c r="E16" s="56" t="s">
        <v>204</v>
      </c>
      <c r="F16" s="56" t="s">
        <v>205</v>
      </c>
      <c r="G16" s="56" t="s">
        <v>206</v>
      </c>
      <c r="I16" s="95" t="s">
        <v>69</v>
      </c>
      <c r="J16" s="96">
        <f>J14+J15</f>
        <v>0</v>
      </c>
      <c r="K16" s="96">
        <f t="shared" ref="K16:O16" si="4">K14+K15</f>
        <v>120</v>
      </c>
      <c r="L16" s="96">
        <f t="shared" si="4"/>
        <v>120</v>
      </c>
      <c r="M16" s="96">
        <f t="shared" si="4"/>
        <v>130</v>
      </c>
      <c r="N16" s="96">
        <f t="shared" si="4"/>
        <v>130</v>
      </c>
      <c r="O16" s="96">
        <f t="shared" si="4"/>
        <v>130</v>
      </c>
      <c r="Q16" s="309">
        <f t="shared" si="0"/>
        <v>130</v>
      </c>
    </row>
    <row r="17" spans="1:18" ht="29" x14ac:dyDescent="0.35">
      <c r="A17" s="404" t="s">
        <v>78</v>
      </c>
      <c r="B17" s="10"/>
      <c r="C17" s="11"/>
      <c r="D17" s="7"/>
      <c r="E17" s="7"/>
      <c r="F17" s="7"/>
      <c r="G17" s="57">
        <f t="shared" si="1"/>
        <v>0</v>
      </c>
      <c r="I17" s="97" t="s">
        <v>82</v>
      </c>
      <c r="J17" s="98"/>
      <c r="K17" s="99"/>
      <c r="L17" s="100"/>
      <c r="M17" s="99"/>
      <c r="N17" s="100"/>
      <c r="O17" s="99"/>
      <c r="Q17" s="113"/>
    </row>
    <row r="18" spans="1:18" ht="29" x14ac:dyDescent="0.35">
      <c r="A18" s="404" t="s">
        <v>78</v>
      </c>
      <c r="B18" s="12"/>
      <c r="C18" s="11"/>
      <c r="D18" s="7"/>
      <c r="E18" s="7"/>
      <c r="F18" s="7"/>
      <c r="G18" s="57">
        <f t="shared" si="1"/>
        <v>0</v>
      </c>
      <c r="I18" s="101" t="s">
        <v>83</v>
      </c>
      <c r="J18" s="102">
        <f>SUM(F38:F39)</f>
        <v>0</v>
      </c>
      <c r="K18" s="103">
        <v>180</v>
      </c>
      <c r="L18" s="104">
        <v>150</v>
      </c>
      <c r="M18" s="103">
        <v>100</v>
      </c>
      <c r="N18" s="104">
        <v>120</v>
      </c>
      <c r="O18" s="103">
        <v>110</v>
      </c>
      <c r="Q18" s="309">
        <f>IF((O18-J18)&gt;=0,(O18-J18),0)</f>
        <v>110</v>
      </c>
    </row>
    <row r="19" spans="1:18" ht="29.5" thickBot="1" x14ac:dyDescent="0.4">
      <c r="A19" s="404" t="s">
        <v>78</v>
      </c>
      <c r="B19" s="13"/>
      <c r="C19" s="11"/>
      <c r="D19" s="7"/>
      <c r="E19" s="7"/>
      <c r="F19" s="7"/>
      <c r="G19" s="57">
        <f t="shared" si="1"/>
        <v>0</v>
      </c>
      <c r="I19" s="101" t="s">
        <v>84</v>
      </c>
      <c r="J19" s="102">
        <f>SUM(F40:F41)</f>
        <v>0</v>
      </c>
      <c r="K19" s="103">
        <v>0</v>
      </c>
      <c r="L19" s="104">
        <v>0</v>
      </c>
      <c r="M19" s="103">
        <v>0</v>
      </c>
      <c r="N19" s="104">
        <v>0</v>
      </c>
      <c r="O19" s="103">
        <v>0</v>
      </c>
      <c r="Q19" s="309">
        <f>IF((O19-J19)&gt;=0,(O19-J19),0)</f>
        <v>0</v>
      </c>
    </row>
    <row r="20" spans="1:18" ht="39" customHeight="1" thickBot="1" x14ac:dyDescent="0.4">
      <c r="A20" s="401"/>
      <c r="B20" s="394" t="s">
        <v>70</v>
      </c>
      <c r="C20" s="365" t="s">
        <v>202</v>
      </c>
      <c r="D20" s="394" t="s">
        <v>203</v>
      </c>
      <c r="E20" s="56" t="s">
        <v>204</v>
      </c>
      <c r="F20" s="56" t="s">
        <v>205</v>
      </c>
      <c r="G20" s="56" t="s">
        <v>206</v>
      </c>
      <c r="I20" s="105" t="s">
        <v>85</v>
      </c>
      <c r="J20" s="106">
        <f>SUM(F42:F43)</f>
        <v>0</v>
      </c>
      <c r="K20" s="103">
        <v>0</v>
      </c>
      <c r="L20" s="104">
        <v>0</v>
      </c>
      <c r="M20" s="103">
        <v>0</v>
      </c>
      <c r="N20" s="104">
        <v>0</v>
      </c>
      <c r="O20" s="103">
        <v>0</v>
      </c>
      <c r="Q20" s="309">
        <f>IF((O20-J20)&gt;=0,(O20-J20),0)</f>
        <v>0</v>
      </c>
    </row>
    <row r="21" spans="1:18" x14ac:dyDescent="0.35">
      <c r="A21" s="404" t="s">
        <v>76</v>
      </c>
      <c r="B21" s="10"/>
      <c r="C21" s="11"/>
      <c r="D21" s="7"/>
      <c r="E21" s="7"/>
      <c r="F21" s="7"/>
      <c r="G21" s="57">
        <f t="shared" si="1"/>
        <v>0</v>
      </c>
      <c r="I21" s="105" t="s">
        <v>86</v>
      </c>
      <c r="J21" s="106">
        <f>SUM(F44:F45)</f>
        <v>0</v>
      </c>
      <c r="K21" s="103">
        <v>0</v>
      </c>
      <c r="L21" s="104">
        <v>0</v>
      </c>
      <c r="M21" s="103">
        <v>0</v>
      </c>
      <c r="N21" s="104">
        <v>0</v>
      </c>
      <c r="O21" s="103">
        <v>0</v>
      </c>
      <c r="Q21" s="309">
        <f>IF((O21-J21)&gt;=0,(O21-J21),0)</f>
        <v>0</v>
      </c>
    </row>
    <row r="22" spans="1:18" x14ac:dyDescent="0.35">
      <c r="A22" s="404" t="s">
        <v>76</v>
      </c>
      <c r="B22" s="12"/>
      <c r="C22" s="11"/>
      <c r="D22" s="7"/>
      <c r="E22" s="7"/>
      <c r="F22" s="7"/>
      <c r="G22" s="57">
        <f t="shared" si="1"/>
        <v>0</v>
      </c>
      <c r="I22" s="74"/>
      <c r="J22" s="74"/>
      <c r="K22" s="74"/>
      <c r="L22" s="107"/>
      <c r="M22" s="74"/>
      <c r="N22" s="107"/>
      <c r="O22" s="74"/>
    </row>
    <row r="23" spans="1:18" x14ac:dyDescent="0.35">
      <c r="A23" s="404" t="s">
        <v>76</v>
      </c>
      <c r="B23" s="12"/>
      <c r="C23" s="11"/>
      <c r="D23" s="7"/>
      <c r="E23" s="7"/>
      <c r="F23" s="7"/>
      <c r="G23" s="57">
        <f t="shared" si="1"/>
        <v>0</v>
      </c>
      <c r="I23" s="108" t="s">
        <v>210</v>
      </c>
      <c r="J23" s="75">
        <f t="shared" ref="J23:N23" si="5">J14+J15+SUM(J18:J21)</f>
        <v>0</v>
      </c>
      <c r="K23" s="75">
        <f t="shared" si="5"/>
        <v>300</v>
      </c>
      <c r="L23" s="109">
        <f t="shared" si="5"/>
        <v>270</v>
      </c>
      <c r="M23" s="75">
        <f t="shared" si="5"/>
        <v>230</v>
      </c>
      <c r="N23" s="109">
        <f t="shared" si="5"/>
        <v>250</v>
      </c>
      <c r="O23" s="75">
        <f>O14+O15+SUM(O18:O21)</f>
        <v>240</v>
      </c>
    </row>
    <row r="24" spans="1:18" ht="23.5" x14ac:dyDescent="0.55000000000000004">
      <c r="A24" s="404" t="s">
        <v>76</v>
      </c>
      <c r="B24" s="12"/>
      <c r="C24" s="11"/>
      <c r="D24" s="7"/>
      <c r="E24" s="7"/>
      <c r="F24" s="7"/>
      <c r="G24" s="57">
        <f t="shared" si="1"/>
        <v>0</v>
      </c>
      <c r="I24" s="74"/>
      <c r="J24" s="138" t="s">
        <v>146</v>
      </c>
      <c r="K24" s="138" t="s">
        <v>141</v>
      </c>
      <c r="L24" s="138" t="s">
        <v>142</v>
      </c>
      <c r="M24" s="138" t="s">
        <v>143</v>
      </c>
      <c r="N24" s="138" t="s">
        <v>144</v>
      </c>
      <c r="O24" s="138" t="s">
        <v>145</v>
      </c>
    </row>
    <row r="25" spans="1:18" ht="43.5" x14ac:dyDescent="0.35">
      <c r="A25" s="404" t="s">
        <v>76</v>
      </c>
      <c r="B25" s="12"/>
      <c r="C25" s="11"/>
      <c r="D25" s="7"/>
      <c r="E25" s="7"/>
      <c r="F25" s="7"/>
      <c r="G25" s="57">
        <f t="shared" si="1"/>
        <v>0</v>
      </c>
      <c r="I25" s="136" t="s">
        <v>88</v>
      </c>
      <c r="J25" s="139" t="e">
        <f t="shared" ref="J25:O25" si="6">J14/J23</f>
        <v>#DIV/0!</v>
      </c>
      <c r="K25" s="139">
        <f t="shared" si="6"/>
        <v>0.13333333333333333</v>
      </c>
      <c r="L25" s="140">
        <f t="shared" si="6"/>
        <v>0.1111111111111111</v>
      </c>
      <c r="M25" s="139">
        <f t="shared" si="6"/>
        <v>0.2608695652173913</v>
      </c>
      <c r="N25" s="140">
        <f t="shared" si="6"/>
        <v>0.32</v>
      </c>
      <c r="O25" s="139">
        <f t="shared" si="6"/>
        <v>0.29166666666666669</v>
      </c>
    </row>
    <row r="26" spans="1:18" ht="58.5" thickBot="1" x14ac:dyDescent="0.4">
      <c r="A26" s="404" t="s">
        <v>76</v>
      </c>
      <c r="B26" s="13"/>
      <c r="C26" s="11"/>
      <c r="D26" s="7"/>
      <c r="E26" s="7"/>
      <c r="F26" s="7"/>
      <c r="G26" s="57">
        <f t="shared" si="1"/>
        <v>0</v>
      </c>
      <c r="I26" s="137" t="s">
        <v>140</v>
      </c>
      <c r="J26" s="139" t="e">
        <f t="shared" ref="J26:O26" si="7">J16/J23</f>
        <v>#DIV/0!</v>
      </c>
      <c r="K26" s="139">
        <f t="shared" si="7"/>
        <v>0.4</v>
      </c>
      <c r="L26" s="139">
        <f t="shared" si="7"/>
        <v>0.44444444444444442</v>
      </c>
      <c r="M26" s="139">
        <f t="shared" si="7"/>
        <v>0.56521739130434778</v>
      </c>
      <c r="N26" s="139">
        <f t="shared" si="7"/>
        <v>0.52</v>
      </c>
      <c r="O26" s="139">
        <f t="shared" si="7"/>
        <v>0.54166666666666663</v>
      </c>
    </row>
    <row r="27" spans="1:18" ht="39" customHeight="1" x14ac:dyDescent="0.35">
      <c r="A27" s="401"/>
      <c r="B27" s="394" t="s">
        <v>70</v>
      </c>
      <c r="C27" s="365" t="s">
        <v>202</v>
      </c>
      <c r="D27" s="394" t="s">
        <v>203</v>
      </c>
      <c r="E27" s="56" t="s">
        <v>204</v>
      </c>
      <c r="F27" s="56" t="s">
        <v>205</v>
      </c>
      <c r="G27" s="56" t="s">
        <v>206</v>
      </c>
      <c r="I27" s="77"/>
      <c r="J27" s="77"/>
      <c r="K27" s="77"/>
      <c r="L27" s="110"/>
      <c r="M27" s="436" t="s">
        <v>91</v>
      </c>
      <c r="N27" s="199" t="s">
        <v>46</v>
      </c>
      <c r="O27" s="139">
        <f>AVERAGE(M25:O25)</f>
        <v>0.29084541062801933</v>
      </c>
    </row>
    <row r="28" spans="1:18" ht="30" customHeight="1" x14ac:dyDescent="0.35">
      <c r="A28" s="395" t="s">
        <v>87</v>
      </c>
      <c r="B28" s="6"/>
      <c r="C28" s="7"/>
      <c r="D28" s="7"/>
      <c r="E28" s="7"/>
      <c r="F28" s="7"/>
      <c r="G28" s="57">
        <f t="shared" si="1"/>
        <v>0</v>
      </c>
      <c r="I28" s="111"/>
      <c r="J28" s="78"/>
      <c r="K28" s="112"/>
      <c r="L28" s="112"/>
      <c r="M28" s="437" t="s">
        <v>94</v>
      </c>
      <c r="N28" s="200" t="s">
        <v>46</v>
      </c>
      <c r="O28" s="139">
        <f>AVERAGE(M26:O26)</f>
        <v>0.54229468599033803</v>
      </c>
    </row>
    <row r="29" spans="1:18" ht="59.25" customHeight="1" x14ac:dyDescent="0.35">
      <c r="A29" s="395" t="s">
        <v>87</v>
      </c>
      <c r="B29" s="6"/>
      <c r="C29" s="7"/>
      <c r="D29" s="7"/>
      <c r="E29" s="7"/>
      <c r="F29" s="7"/>
      <c r="G29" s="57">
        <f t="shared" si="1"/>
        <v>0</v>
      </c>
      <c r="M29" s="201" t="s">
        <v>162</v>
      </c>
      <c r="N29" s="201" t="s">
        <v>158</v>
      </c>
    </row>
    <row r="30" spans="1:18" ht="52.5" customHeight="1" x14ac:dyDescent="0.35">
      <c r="A30" s="395" t="s">
        <v>87</v>
      </c>
      <c r="B30" s="6"/>
      <c r="C30" s="7"/>
      <c r="D30" s="7"/>
      <c r="E30" s="7"/>
      <c r="F30" s="7"/>
      <c r="G30" s="57">
        <f t="shared" si="1"/>
        <v>0</v>
      </c>
      <c r="I30" s="146" t="s">
        <v>91</v>
      </c>
      <c r="J30" s="581" t="s">
        <v>88</v>
      </c>
      <c r="K30" s="582"/>
      <c r="L30" s="583"/>
      <c r="M30" s="202" t="e">
        <f>B50+10/100</f>
        <v>#DIV/0!</v>
      </c>
      <c r="N30" s="202" t="e">
        <f>B50+(0.1*0.7)</f>
        <v>#DIV/0!</v>
      </c>
      <c r="O30" s="129"/>
      <c r="P30" s="129"/>
      <c r="Q30" s="113" t="str">
        <f>IF(Q14&lt;&gt;0,"Oui","Non")</f>
        <v>Oui</v>
      </c>
      <c r="R30" s="113">
        <f>IF(L30=Q30,1,0)</f>
        <v>0</v>
      </c>
    </row>
    <row r="31" spans="1:18" ht="66" customHeight="1" thickBot="1" x14ac:dyDescent="0.4">
      <c r="A31" s="401"/>
      <c r="B31" s="394" t="s">
        <v>70</v>
      </c>
      <c r="C31" s="365" t="s">
        <v>202</v>
      </c>
      <c r="D31" s="394" t="s">
        <v>203</v>
      </c>
      <c r="E31" s="56" t="s">
        <v>204</v>
      </c>
      <c r="F31" s="56" t="s">
        <v>205</v>
      </c>
      <c r="G31" s="56" t="s">
        <v>206</v>
      </c>
      <c r="I31" s="147" t="s">
        <v>94</v>
      </c>
      <c r="J31" s="584" t="s">
        <v>140</v>
      </c>
      <c r="K31" s="585"/>
      <c r="L31" s="586"/>
      <c r="M31" s="202" t="e">
        <f>B51+20/100</f>
        <v>#DIV/0!</v>
      </c>
      <c r="N31" s="202" t="e">
        <f>B51+(0.2*0.7)</f>
        <v>#DIV/0!</v>
      </c>
      <c r="O31" s="129"/>
      <c r="P31" s="129"/>
      <c r="Q31" s="113" t="str">
        <f>IF(Q16&lt;&gt;0,"Oui","Non")</f>
        <v>Oui</v>
      </c>
      <c r="R31" s="113">
        <f>IF(L31=Q31,1,0)</f>
        <v>0</v>
      </c>
    </row>
    <row r="32" spans="1:18" ht="41.5" customHeight="1" x14ac:dyDescent="0.35">
      <c r="A32" s="404" t="s">
        <v>90</v>
      </c>
      <c r="B32" s="10"/>
      <c r="C32" s="11"/>
      <c r="D32" s="7"/>
      <c r="E32" s="7"/>
      <c r="F32" s="7"/>
      <c r="G32" s="57">
        <f>C32+D32-E32-F32</f>
        <v>0</v>
      </c>
    </row>
    <row r="33" spans="1:18" ht="36" customHeight="1" x14ac:dyDescent="0.35">
      <c r="A33" s="404" t="s">
        <v>90</v>
      </c>
      <c r="B33" s="12"/>
      <c r="C33" s="11"/>
      <c r="D33" s="7"/>
      <c r="E33" s="7"/>
      <c r="F33" s="7"/>
      <c r="G33" s="57">
        <f t="shared" si="1"/>
        <v>0</v>
      </c>
      <c r="N33" s="407"/>
      <c r="O33" s="407"/>
      <c r="P33" s="407"/>
    </row>
    <row r="34" spans="1:18" ht="36" customHeight="1" thickBot="1" x14ac:dyDescent="0.4">
      <c r="A34" s="404" t="s">
        <v>90</v>
      </c>
      <c r="B34" s="13"/>
      <c r="C34" s="11"/>
      <c r="D34" s="7"/>
      <c r="E34" s="7"/>
      <c r="F34" s="7"/>
      <c r="G34" s="57">
        <f t="shared" si="1"/>
        <v>0</v>
      </c>
      <c r="N34" s="351"/>
      <c r="Q34" s="407"/>
    </row>
    <row r="35" spans="1:18" ht="28.5" customHeight="1" x14ac:dyDescent="0.35">
      <c r="N35" s="408"/>
    </row>
    <row r="36" spans="1:18" ht="44.25" customHeight="1" x14ac:dyDescent="0.35">
      <c r="A36" s="409" t="s">
        <v>82</v>
      </c>
      <c r="B36" s="55" t="s">
        <v>93</v>
      </c>
      <c r="C36" s="34"/>
      <c r="D36" s="34"/>
      <c r="E36" s="34"/>
      <c r="F36" s="34"/>
      <c r="H36" s="252"/>
      <c r="N36" s="411"/>
    </row>
    <row r="37" spans="1:18" ht="29" x14ac:dyDescent="0.35">
      <c r="A37" s="393"/>
      <c r="B37" s="394" t="s">
        <v>95</v>
      </c>
      <c r="C37" s="365" t="s">
        <v>207</v>
      </c>
      <c r="D37" s="365" t="s">
        <v>203</v>
      </c>
      <c r="E37" s="365" t="s">
        <v>204</v>
      </c>
      <c r="F37" s="365" t="s">
        <v>96</v>
      </c>
      <c r="H37" s="252"/>
    </row>
    <row r="38" spans="1:18" x14ac:dyDescent="0.35">
      <c r="A38" s="395" t="s">
        <v>83</v>
      </c>
      <c r="B38" s="14"/>
      <c r="C38" s="7"/>
      <c r="D38" s="7"/>
      <c r="E38" s="7"/>
      <c r="F38" s="396">
        <f>C38+D38-E38</f>
        <v>0</v>
      </c>
      <c r="H38" s="252"/>
      <c r="R38" s="407"/>
    </row>
    <row r="39" spans="1:18" ht="14.5" customHeight="1" x14ac:dyDescent="0.35">
      <c r="A39" s="395" t="s">
        <v>83</v>
      </c>
      <c r="B39" s="14"/>
      <c r="C39" s="7"/>
      <c r="D39" s="7"/>
      <c r="E39" s="7"/>
      <c r="F39" s="396">
        <f t="shared" ref="F39:F45" si="8">C39+D39-E39</f>
        <v>0</v>
      </c>
      <c r="H39" s="412"/>
    </row>
    <row r="40" spans="1:18" x14ac:dyDescent="0.35">
      <c r="A40" s="395" t="s">
        <v>84</v>
      </c>
      <c r="B40" s="14"/>
      <c r="C40" s="7"/>
      <c r="D40" s="7"/>
      <c r="E40" s="7"/>
      <c r="F40" s="396">
        <f t="shared" si="8"/>
        <v>0</v>
      </c>
    </row>
    <row r="41" spans="1:18" x14ac:dyDescent="0.35">
      <c r="A41" s="395" t="s">
        <v>84</v>
      </c>
      <c r="B41" s="14"/>
      <c r="C41" s="7"/>
      <c r="D41" s="7"/>
      <c r="E41" s="7"/>
      <c r="F41" s="396">
        <f t="shared" si="8"/>
        <v>0</v>
      </c>
    </row>
    <row r="42" spans="1:18" x14ac:dyDescent="0.35">
      <c r="A42" s="413" t="s">
        <v>85</v>
      </c>
      <c r="B42" s="14"/>
      <c r="C42" s="7"/>
      <c r="D42" s="7"/>
      <c r="E42" s="7"/>
      <c r="F42" s="396">
        <f t="shared" si="8"/>
        <v>0</v>
      </c>
    </row>
    <row r="43" spans="1:18" x14ac:dyDescent="0.35">
      <c r="A43" s="413" t="s">
        <v>85</v>
      </c>
      <c r="B43" s="14"/>
      <c r="C43" s="7"/>
      <c r="D43" s="7"/>
      <c r="E43" s="7"/>
      <c r="F43" s="396">
        <f t="shared" si="8"/>
        <v>0</v>
      </c>
    </row>
    <row r="44" spans="1:18" x14ac:dyDescent="0.35">
      <c r="A44" s="413" t="s">
        <v>86</v>
      </c>
      <c r="B44" s="14"/>
      <c r="C44" s="7"/>
      <c r="D44" s="7"/>
      <c r="E44" s="7"/>
      <c r="F44" s="396">
        <f t="shared" si="8"/>
        <v>0</v>
      </c>
    </row>
    <row r="45" spans="1:18" x14ac:dyDescent="0.35">
      <c r="A45" s="413" t="s">
        <v>86</v>
      </c>
      <c r="B45" s="14"/>
      <c r="C45" s="7"/>
      <c r="D45" s="7"/>
      <c r="E45" s="7"/>
      <c r="F45" s="396">
        <f t="shared" si="8"/>
        <v>0</v>
      </c>
    </row>
    <row r="46" spans="1:18" ht="15" thickBot="1" x14ac:dyDescent="0.4"/>
    <row r="47" spans="1:18" ht="44" thickBot="1" x14ac:dyDescent="0.4">
      <c r="A47" s="414" t="s">
        <v>97</v>
      </c>
      <c r="B47" s="438">
        <f>SUM(G17:G19,G21:G26,G32:G34)</f>
        <v>0</v>
      </c>
      <c r="C47" s="346"/>
      <c r="D47" s="346"/>
      <c r="E47" s="346"/>
    </row>
    <row r="48" spans="1:18" ht="51.75" customHeight="1" x14ac:dyDescent="0.35">
      <c r="A48" s="126" t="s">
        <v>98</v>
      </c>
      <c r="B48" s="439">
        <f>SUM(G9:G15,G28:G30)</f>
        <v>0</v>
      </c>
      <c r="C48" s="33"/>
      <c r="D48" s="33"/>
      <c r="E48" s="33"/>
    </row>
    <row r="49" spans="1:11" x14ac:dyDescent="0.35">
      <c r="A49" s="125" t="s">
        <v>208</v>
      </c>
      <c r="B49" s="81">
        <f>B47+B48+SUM(F38:F45)</f>
        <v>0</v>
      </c>
      <c r="C49" s="33"/>
      <c r="D49" s="33"/>
      <c r="E49" s="33"/>
    </row>
    <row r="50" spans="1:11" ht="58" x14ac:dyDescent="0.35">
      <c r="A50" s="126" t="s">
        <v>99</v>
      </c>
      <c r="B50" s="16" t="e">
        <f>B47/B49</f>
        <v>#DIV/0!</v>
      </c>
      <c r="C50" s="327"/>
      <c r="D50" s="327"/>
      <c r="E50" s="327"/>
    </row>
    <row r="51" spans="1:11" ht="29" x14ac:dyDescent="0.35">
      <c r="A51" s="126" t="s">
        <v>100</v>
      </c>
      <c r="B51" s="417" t="e">
        <f>(B47+B48)/B49</f>
        <v>#DIV/0!</v>
      </c>
    </row>
    <row r="53" spans="1:11" ht="31" x14ac:dyDescent="0.7">
      <c r="A53" s="440" t="s">
        <v>164</v>
      </c>
      <c r="B53" s="210"/>
      <c r="C53" s="210"/>
      <c r="D53" s="210"/>
      <c r="E53" s="210"/>
      <c r="F53" s="210"/>
      <c r="G53" s="210"/>
      <c r="H53" s="210"/>
      <c r="I53" s="210"/>
      <c r="J53" s="210"/>
    </row>
    <row r="55" spans="1:11" x14ac:dyDescent="0.35">
      <c r="A55" s="418" t="s">
        <v>109</v>
      </c>
      <c r="B55" s="196" t="s">
        <v>160</v>
      </c>
      <c r="D55" s="351"/>
      <c r="E55" s="59"/>
      <c r="F55" s="59"/>
      <c r="G55" s="59"/>
      <c r="I55" s="83"/>
      <c r="J55" s="83"/>
      <c r="K55" s="83"/>
    </row>
    <row r="56" spans="1:11" ht="23.5" x14ac:dyDescent="0.35">
      <c r="A56" s="419" t="s">
        <v>24</v>
      </c>
      <c r="B56" s="420"/>
      <c r="E56" s="59"/>
      <c r="F56" s="59"/>
      <c r="G56" s="59"/>
      <c r="I56" s="83"/>
      <c r="J56" s="83"/>
      <c r="K56" s="83"/>
    </row>
    <row r="57" spans="1:11" ht="29" x14ac:dyDescent="0.35">
      <c r="A57" s="421" t="s">
        <v>69</v>
      </c>
      <c r="B57" s="422" t="s">
        <v>70</v>
      </c>
      <c r="C57" s="423" t="s">
        <v>202</v>
      </c>
      <c r="D57" s="422" t="s">
        <v>203</v>
      </c>
      <c r="E57" s="60" t="s">
        <v>204</v>
      </c>
      <c r="F57" s="60" t="s">
        <v>205</v>
      </c>
      <c r="G57" s="60" t="s">
        <v>206</v>
      </c>
      <c r="I57" s="65" t="s">
        <v>211</v>
      </c>
      <c r="J57" s="65" t="s">
        <v>24</v>
      </c>
    </row>
    <row r="58" spans="1:11" x14ac:dyDescent="0.35">
      <c r="A58" s="424" t="s">
        <v>71</v>
      </c>
      <c r="B58" s="24"/>
      <c r="C58" s="25"/>
      <c r="D58" s="25"/>
      <c r="E58" s="25"/>
      <c r="F58" s="25"/>
      <c r="G58" s="61">
        <f>C58+D58-E58-F58</f>
        <v>0</v>
      </c>
      <c r="I58" s="114" t="s">
        <v>71</v>
      </c>
      <c r="J58" s="66">
        <f>SUM(G58:G64)</f>
        <v>0</v>
      </c>
    </row>
    <row r="59" spans="1:11" x14ac:dyDescent="0.35">
      <c r="A59" s="424" t="s">
        <v>71</v>
      </c>
      <c r="B59" s="24"/>
      <c r="C59" s="25"/>
      <c r="D59" s="25"/>
      <c r="E59" s="25"/>
      <c r="F59" s="25"/>
      <c r="G59" s="61">
        <f t="shared" ref="G59:G64" si="9">C59+D59-E59-F59</f>
        <v>0</v>
      </c>
      <c r="I59" s="115" t="s">
        <v>75</v>
      </c>
      <c r="J59" s="67">
        <f>SUM(G66:G68)</f>
        <v>0</v>
      </c>
    </row>
    <row r="60" spans="1:11" x14ac:dyDescent="0.35">
      <c r="A60" s="424" t="s">
        <v>71</v>
      </c>
      <c r="B60" s="24"/>
      <c r="C60" s="25"/>
      <c r="D60" s="25"/>
      <c r="E60" s="25"/>
      <c r="F60" s="25"/>
      <c r="G60" s="61">
        <f t="shared" si="9"/>
        <v>0</v>
      </c>
      <c r="I60" s="115" t="s">
        <v>76</v>
      </c>
      <c r="J60" s="67">
        <f>SUM(G70:G75)</f>
        <v>0</v>
      </c>
    </row>
    <row r="61" spans="1:11" ht="29" x14ac:dyDescent="0.35">
      <c r="A61" s="424" t="s">
        <v>71</v>
      </c>
      <c r="B61" s="24"/>
      <c r="C61" s="25"/>
      <c r="D61" s="25"/>
      <c r="E61" s="25"/>
      <c r="F61" s="25"/>
      <c r="G61" s="61">
        <f t="shared" si="9"/>
        <v>0</v>
      </c>
      <c r="I61" s="114" t="s">
        <v>77</v>
      </c>
      <c r="J61" s="66">
        <f>SUM(G77:G79)</f>
        <v>0</v>
      </c>
    </row>
    <row r="62" spans="1:11" ht="29" x14ac:dyDescent="0.35">
      <c r="A62" s="424" t="s">
        <v>71</v>
      </c>
      <c r="B62" s="24"/>
      <c r="C62" s="25"/>
      <c r="D62" s="25"/>
      <c r="E62" s="25"/>
      <c r="F62" s="25"/>
      <c r="G62" s="61">
        <f t="shared" si="9"/>
        <v>0</v>
      </c>
      <c r="I62" s="115" t="s">
        <v>79</v>
      </c>
      <c r="J62" s="67">
        <f>SUM(G81:G83)</f>
        <v>0</v>
      </c>
    </row>
    <row r="63" spans="1:11" ht="43.5" x14ac:dyDescent="0.35">
      <c r="A63" s="424" t="s">
        <v>71</v>
      </c>
      <c r="B63" s="24"/>
      <c r="C63" s="25"/>
      <c r="D63" s="25"/>
      <c r="E63" s="25"/>
      <c r="F63" s="25"/>
      <c r="G63" s="61">
        <f t="shared" si="9"/>
        <v>0</v>
      </c>
      <c r="I63" s="116" t="s">
        <v>80</v>
      </c>
      <c r="J63" s="68">
        <f>J60+J62+J59</f>
        <v>0</v>
      </c>
    </row>
    <row r="64" spans="1:11" ht="43.5" x14ac:dyDescent="0.35">
      <c r="A64" s="424" t="s">
        <v>71</v>
      </c>
      <c r="B64" s="24"/>
      <c r="C64" s="25"/>
      <c r="D64" s="25"/>
      <c r="E64" s="25"/>
      <c r="F64" s="25"/>
      <c r="G64" s="61">
        <f t="shared" si="9"/>
        <v>0</v>
      </c>
      <c r="I64" s="117" t="s">
        <v>81</v>
      </c>
      <c r="J64" s="69">
        <f>J58+J61</f>
        <v>0</v>
      </c>
    </row>
    <row r="65" spans="1:11" ht="29.5" thickBot="1" x14ac:dyDescent="0.4">
      <c r="A65" s="401"/>
      <c r="B65" s="394" t="s">
        <v>70</v>
      </c>
      <c r="C65" s="365" t="s">
        <v>202</v>
      </c>
      <c r="D65" s="394" t="s">
        <v>203</v>
      </c>
      <c r="E65" s="56" t="s">
        <v>204</v>
      </c>
      <c r="F65" s="56" t="s">
        <v>205</v>
      </c>
      <c r="G65" s="56" t="s">
        <v>206</v>
      </c>
      <c r="I65" s="118" t="s">
        <v>110</v>
      </c>
      <c r="J65" s="53">
        <f>(J63+J64)</f>
        <v>0</v>
      </c>
    </row>
    <row r="66" spans="1:11" ht="29" x14ac:dyDescent="0.35">
      <c r="A66" s="428" t="s">
        <v>78</v>
      </c>
      <c r="B66" s="19"/>
      <c r="C66" s="20"/>
      <c r="D66" s="21"/>
      <c r="E66" s="21"/>
      <c r="F66" s="21"/>
      <c r="G66" s="62">
        <f t="shared" ref="G66:G68" si="10">C66+D66-E66-F66</f>
        <v>0</v>
      </c>
      <c r="I66" s="95" t="s">
        <v>82</v>
      </c>
      <c r="J66" s="70"/>
    </row>
    <row r="67" spans="1:11" ht="29" x14ac:dyDescent="0.35">
      <c r="A67" s="428" t="s">
        <v>78</v>
      </c>
      <c r="B67" s="22"/>
      <c r="C67" s="20"/>
      <c r="D67" s="21"/>
      <c r="E67" s="21"/>
      <c r="F67" s="21"/>
      <c r="G67" s="62">
        <f t="shared" si="10"/>
        <v>0</v>
      </c>
      <c r="I67" s="119" t="s">
        <v>83</v>
      </c>
      <c r="J67" s="71">
        <f>SUM(F87:F88)</f>
        <v>0</v>
      </c>
    </row>
    <row r="68" spans="1:11" ht="29.5" thickBot="1" x14ac:dyDescent="0.4">
      <c r="A68" s="428" t="s">
        <v>78</v>
      </c>
      <c r="B68" s="23"/>
      <c r="C68" s="20"/>
      <c r="D68" s="21"/>
      <c r="E68" s="21"/>
      <c r="F68" s="21"/>
      <c r="G68" s="62">
        <f t="shared" si="10"/>
        <v>0</v>
      </c>
      <c r="I68" s="119" t="s">
        <v>84</v>
      </c>
      <c r="J68" s="71">
        <f>SUM(F89:F90)</f>
        <v>0</v>
      </c>
    </row>
    <row r="69" spans="1:11" ht="29.5" thickBot="1" x14ac:dyDescent="0.4">
      <c r="A69" s="401"/>
      <c r="B69" s="394" t="s">
        <v>70</v>
      </c>
      <c r="C69" s="365" t="s">
        <v>202</v>
      </c>
      <c r="D69" s="394" t="s">
        <v>203</v>
      </c>
      <c r="E69" s="56" t="s">
        <v>204</v>
      </c>
      <c r="F69" s="56" t="s">
        <v>205</v>
      </c>
      <c r="G69" s="56" t="s">
        <v>206</v>
      </c>
      <c r="I69" s="120" t="s">
        <v>85</v>
      </c>
      <c r="J69" s="72">
        <f>SUM(F91:F92)</f>
        <v>0</v>
      </c>
    </row>
    <row r="70" spans="1:11" x14ac:dyDescent="0.35">
      <c r="A70" s="428" t="s">
        <v>76</v>
      </c>
      <c r="B70" s="19"/>
      <c r="C70" s="20"/>
      <c r="D70" s="21"/>
      <c r="E70" s="21"/>
      <c r="F70" s="21"/>
      <c r="G70" s="62">
        <f t="shared" ref="G70:G75" si="11">C70+D70-E70-F70</f>
        <v>0</v>
      </c>
      <c r="I70" s="120" t="s">
        <v>86</v>
      </c>
      <c r="J70" s="72">
        <f>SUM(F93:F94)</f>
        <v>0</v>
      </c>
    </row>
    <row r="71" spans="1:11" x14ac:dyDescent="0.35">
      <c r="A71" s="428" t="s">
        <v>76</v>
      </c>
      <c r="B71" s="22"/>
      <c r="C71" s="20"/>
      <c r="D71" s="21"/>
      <c r="E71" s="21"/>
      <c r="F71" s="21"/>
      <c r="G71" s="62">
        <f t="shared" si="11"/>
        <v>0</v>
      </c>
      <c r="I71" s="121" t="s">
        <v>108</v>
      </c>
      <c r="J71" s="73">
        <f>SUM(J67:J70)</f>
        <v>0</v>
      </c>
    </row>
    <row r="72" spans="1:11" x14ac:dyDescent="0.35">
      <c r="A72" s="428" t="s">
        <v>76</v>
      </c>
      <c r="B72" s="22"/>
      <c r="C72" s="20"/>
      <c r="D72" s="21"/>
      <c r="E72" s="21"/>
      <c r="F72" s="21"/>
      <c r="G72" s="62">
        <f t="shared" si="11"/>
        <v>0</v>
      </c>
      <c r="I72" s="74"/>
      <c r="J72" s="74"/>
    </row>
    <row r="73" spans="1:11" x14ac:dyDescent="0.35">
      <c r="A73" s="428" t="s">
        <v>76</v>
      </c>
      <c r="B73" s="22"/>
      <c r="C73" s="20"/>
      <c r="D73" s="21"/>
      <c r="E73" s="21"/>
      <c r="F73" s="21"/>
      <c r="G73" s="62">
        <f t="shared" si="11"/>
        <v>0</v>
      </c>
      <c r="I73" s="108" t="s">
        <v>210</v>
      </c>
      <c r="J73" s="75">
        <f>J63+J64+SUM(J67:J70)</f>
        <v>0</v>
      </c>
    </row>
    <row r="74" spans="1:11" x14ac:dyDescent="0.35">
      <c r="A74" s="428" t="s">
        <v>76</v>
      </c>
      <c r="B74" s="22"/>
      <c r="C74" s="20"/>
      <c r="D74" s="21"/>
      <c r="E74" s="21"/>
      <c r="F74" s="21"/>
      <c r="G74" s="62">
        <f t="shared" si="11"/>
        <v>0</v>
      </c>
      <c r="I74" s="74"/>
      <c r="J74" s="74"/>
    </row>
    <row r="75" spans="1:11" ht="44" thickBot="1" x14ac:dyDescent="0.4">
      <c r="A75" s="428" t="s">
        <v>76</v>
      </c>
      <c r="B75" s="23"/>
      <c r="C75" s="20"/>
      <c r="D75" s="21"/>
      <c r="E75" s="21"/>
      <c r="F75" s="21"/>
      <c r="G75" s="62">
        <f t="shared" si="11"/>
        <v>0</v>
      </c>
      <c r="I75" s="95" t="s">
        <v>88</v>
      </c>
      <c r="J75" s="76" t="e">
        <f>J63/J73</f>
        <v>#DIV/0!</v>
      </c>
    </row>
    <row r="76" spans="1:11" ht="29" x14ac:dyDescent="0.35">
      <c r="A76" s="431"/>
      <c r="B76" s="394" t="s">
        <v>70</v>
      </c>
      <c r="C76" s="365" t="s">
        <v>202</v>
      </c>
      <c r="D76" s="394" t="s">
        <v>203</v>
      </c>
      <c r="E76" s="56" t="s">
        <v>204</v>
      </c>
      <c r="F76" s="56" t="s">
        <v>205</v>
      </c>
      <c r="G76" s="56" t="s">
        <v>206</v>
      </c>
      <c r="I76" s="95" t="s">
        <v>89</v>
      </c>
      <c r="J76" s="76" t="e">
        <f>J65/J73</f>
        <v>#DIV/0!</v>
      </c>
    </row>
    <row r="77" spans="1:11" ht="29" x14ac:dyDescent="0.35">
      <c r="A77" s="424" t="s">
        <v>87</v>
      </c>
      <c r="B77" s="24"/>
      <c r="C77" s="25"/>
      <c r="D77" s="25"/>
      <c r="E77" s="25"/>
      <c r="F77" s="25"/>
      <c r="G77" s="61">
        <f t="shared" ref="G77:G79" si="12">C77+D77-E77-F77</f>
        <v>0</v>
      </c>
      <c r="I77" s="122"/>
      <c r="J77" s="77"/>
      <c r="K77" s="112"/>
    </row>
    <row r="78" spans="1:11" ht="29.5" thickBot="1" x14ac:dyDescent="0.4">
      <c r="A78" s="424" t="s">
        <v>87</v>
      </c>
      <c r="B78" s="24"/>
      <c r="C78" s="25"/>
      <c r="D78" s="25"/>
      <c r="E78" s="25"/>
      <c r="F78" s="25"/>
      <c r="G78" s="61">
        <f t="shared" si="12"/>
        <v>0</v>
      </c>
      <c r="I78" s="111"/>
      <c r="J78" s="78"/>
    </row>
    <row r="79" spans="1:11" ht="44" thickBot="1" x14ac:dyDescent="0.4">
      <c r="A79" s="424" t="s">
        <v>87</v>
      </c>
      <c r="B79" s="24"/>
      <c r="C79" s="25"/>
      <c r="D79" s="25"/>
      <c r="E79" s="25"/>
      <c r="F79" s="25"/>
      <c r="G79" s="61">
        <f t="shared" si="12"/>
        <v>0</v>
      </c>
      <c r="I79" s="123" t="s">
        <v>97</v>
      </c>
      <c r="J79" s="79">
        <f>SUM(G66:G68,G70:G75,G81:G83)</f>
        <v>0</v>
      </c>
    </row>
    <row r="80" spans="1:11" ht="44" thickBot="1" x14ac:dyDescent="0.4">
      <c r="A80" s="401"/>
      <c r="B80" s="394" t="s">
        <v>70</v>
      </c>
      <c r="C80" s="365" t="s">
        <v>202</v>
      </c>
      <c r="D80" s="394" t="s">
        <v>203</v>
      </c>
      <c r="E80" s="56" t="s">
        <v>204</v>
      </c>
      <c r="F80" s="56" t="s">
        <v>205</v>
      </c>
      <c r="G80" s="56" t="s">
        <v>206</v>
      </c>
      <c r="I80" s="124" t="s">
        <v>98</v>
      </c>
      <c r="J80" s="80">
        <f>SUM(G58:G64,G77:G79)</f>
        <v>0</v>
      </c>
    </row>
    <row r="81" spans="1:10" ht="29" x14ac:dyDescent="0.35">
      <c r="A81" s="428" t="s">
        <v>90</v>
      </c>
      <c r="B81" s="19"/>
      <c r="C81" s="20"/>
      <c r="D81" s="21"/>
      <c r="E81" s="21"/>
      <c r="F81" s="21"/>
      <c r="G81" s="64">
        <f>C81+D81-E81-F81</f>
        <v>0</v>
      </c>
      <c r="I81" s="125" t="s">
        <v>208</v>
      </c>
      <c r="J81" s="81">
        <f>J79+J80+SUM(F87:F94)</f>
        <v>0</v>
      </c>
    </row>
    <row r="82" spans="1:10" ht="58" x14ac:dyDescent="0.35">
      <c r="A82" s="428" t="s">
        <v>90</v>
      </c>
      <c r="B82" s="22"/>
      <c r="C82" s="20"/>
      <c r="D82" s="21"/>
      <c r="E82" s="21"/>
      <c r="F82" s="21"/>
      <c r="G82" s="64">
        <f t="shared" ref="G82:G83" si="13">C82+D82-E82-F82</f>
        <v>0</v>
      </c>
      <c r="I82" s="126" t="s">
        <v>99</v>
      </c>
      <c r="J82" s="18" t="e">
        <f>J79/J81</f>
        <v>#DIV/0!</v>
      </c>
    </row>
    <row r="83" spans="1:10" ht="29.5" thickBot="1" x14ac:dyDescent="0.4">
      <c r="A83" s="428" t="s">
        <v>90</v>
      </c>
      <c r="B83" s="23"/>
      <c r="C83" s="20"/>
      <c r="D83" s="21"/>
      <c r="E83" s="21"/>
      <c r="F83" s="21"/>
      <c r="G83" s="64">
        <f t="shared" si="13"/>
        <v>0</v>
      </c>
      <c r="I83" s="126" t="s">
        <v>100</v>
      </c>
      <c r="J83" s="82" t="e">
        <f>(J79+J80)/J81</f>
        <v>#DIV/0!</v>
      </c>
    </row>
    <row r="85" spans="1:10" ht="21" x14ac:dyDescent="0.35">
      <c r="A85" s="433" t="s">
        <v>82</v>
      </c>
      <c r="B85" s="410"/>
      <c r="C85" s="34"/>
      <c r="D85" s="34"/>
      <c r="E85" s="34"/>
      <c r="F85" s="34"/>
      <c r="H85" s="252"/>
    </row>
    <row r="86" spans="1:10" ht="29" x14ac:dyDescent="0.35">
      <c r="A86" s="393"/>
      <c r="B86" s="394" t="s">
        <v>95</v>
      </c>
      <c r="C86" s="365" t="s">
        <v>207</v>
      </c>
      <c r="D86" s="365" t="s">
        <v>203</v>
      </c>
      <c r="E86" s="365" t="s">
        <v>204</v>
      </c>
      <c r="F86" s="365" t="s">
        <v>96</v>
      </c>
      <c r="H86" s="252"/>
    </row>
    <row r="87" spans="1:10" x14ac:dyDescent="0.35">
      <c r="A87" s="434" t="s">
        <v>83</v>
      </c>
      <c r="B87" s="26"/>
      <c r="C87" s="9"/>
      <c r="D87" s="9"/>
      <c r="E87" s="9"/>
      <c r="F87" s="57">
        <f>C87+D87-E87</f>
        <v>0</v>
      </c>
      <c r="H87" s="252"/>
    </row>
    <row r="88" spans="1:10" x14ac:dyDescent="0.35">
      <c r="A88" s="434" t="s">
        <v>83</v>
      </c>
      <c r="B88" s="26"/>
      <c r="C88" s="9"/>
      <c r="D88" s="9"/>
      <c r="E88" s="9"/>
      <c r="F88" s="57">
        <f t="shared" ref="F88:F94" si="14">C88+D88-E88</f>
        <v>0</v>
      </c>
      <c r="H88" s="412"/>
    </row>
    <row r="89" spans="1:10" x14ac:dyDescent="0.35">
      <c r="A89" s="434" t="s">
        <v>84</v>
      </c>
      <c r="B89" s="26"/>
      <c r="C89" s="9"/>
      <c r="D89" s="9"/>
      <c r="E89" s="9"/>
      <c r="F89" s="57">
        <f t="shared" si="14"/>
        <v>0</v>
      </c>
    </row>
    <row r="90" spans="1:10" x14ac:dyDescent="0.35">
      <c r="A90" s="434" t="s">
        <v>84</v>
      </c>
      <c r="B90" s="26"/>
      <c r="C90" s="9"/>
      <c r="D90" s="9"/>
      <c r="E90" s="9"/>
      <c r="F90" s="57">
        <f t="shared" si="14"/>
        <v>0</v>
      </c>
    </row>
    <row r="91" spans="1:10" x14ac:dyDescent="0.35">
      <c r="A91" s="435" t="s">
        <v>85</v>
      </c>
      <c r="B91" s="26"/>
      <c r="C91" s="9"/>
      <c r="D91" s="9"/>
      <c r="E91" s="9"/>
      <c r="F91" s="57">
        <f t="shared" si="14"/>
        <v>0</v>
      </c>
    </row>
    <row r="92" spans="1:10" x14ac:dyDescent="0.35">
      <c r="A92" s="435" t="s">
        <v>85</v>
      </c>
      <c r="B92" s="26"/>
      <c r="C92" s="9"/>
      <c r="D92" s="9"/>
      <c r="E92" s="9"/>
      <c r="F92" s="57">
        <f t="shared" si="14"/>
        <v>0</v>
      </c>
    </row>
    <row r="93" spans="1:10" x14ac:dyDescent="0.35">
      <c r="A93" s="435" t="s">
        <v>86</v>
      </c>
      <c r="B93" s="26"/>
      <c r="C93" s="9"/>
      <c r="D93" s="9"/>
      <c r="E93" s="9"/>
      <c r="F93" s="57">
        <f t="shared" si="14"/>
        <v>0</v>
      </c>
    </row>
    <row r="94" spans="1:10" x14ac:dyDescent="0.35">
      <c r="A94" s="435" t="s">
        <v>86</v>
      </c>
      <c r="B94" s="26"/>
      <c r="C94" s="9"/>
      <c r="D94" s="9"/>
      <c r="E94" s="9"/>
      <c r="F94" s="57">
        <f t="shared" si="14"/>
        <v>0</v>
      </c>
    </row>
    <row r="96" spans="1:10" x14ac:dyDescent="0.35">
      <c r="C96" s="346"/>
      <c r="D96" s="346"/>
      <c r="E96" s="346"/>
    </row>
    <row r="97" spans="1:10" x14ac:dyDescent="0.35">
      <c r="A97" s="418" t="s">
        <v>109</v>
      </c>
      <c r="B97" s="196" t="s">
        <v>160</v>
      </c>
      <c r="D97" s="351"/>
      <c r="E97" s="59"/>
      <c r="F97" s="59"/>
      <c r="G97" s="59"/>
      <c r="I97" s="83"/>
      <c r="J97" s="83"/>
    </row>
    <row r="98" spans="1:10" ht="23.5" x14ac:dyDescent="0.35">
      <c r="A98" s="419" t="s">
        <v>25</v>
      </c>
      <c r="B98" s="420"/>
      <c r="E98" s="59"/>
      <c r="F98" s="59"/>
      <c r="G98" s="59"/>
      <c r="I98" s="83"/>
      <c r="J98" s="83"/>
    </row>
    <row r="99" spans="1:10" ht="29" x14ac:dyDescent="0.35">
      <c r="A99" s="421" t="s">
        <v>69</v>
      </c>
      <c r="B99" s="422" t="s">
        <v>70</v>
      </c>
      <c r="C99" s="423" t="s">
        <v>202</v>
      </c>
      <c r="D99" s="422" t="s">
        <v>203</v>
      </c>
      <c r="E99" s="60" t="s">
        <v>204</v>
      </c>
      <c r="F99" s="60" t="s">
        <v>205</v>
      </c>
      <c r="G99" s="60" t="s">
        <v>206</v>
      </c>
      <c r="I99" s="65" t="s">
        <v>211</v>
      </c>
      <c r="J99" s="65" t="s">
        <v>25</v>
      </c>
    </row>
    <row r="100" spans="1:10" x14ac:dyDescent="0.35">
      <c r="A100" s="424" t="s">
        <v>71</v>
      </c>
      <c r="B100" s="24"/>
      <c r="C100" s="25"/>
      <c r="D100" s="25"/>
      <c r="E100" s="25"/>
      <c r="F100" s="25"/>
      <c r="G100" s="61">
        <f>C100+D100-E100-F100</f>
        <v>0</v>
      </c>
      <c r="I100" s="114" t="s">
        <v>71</v>
      </c>
      <c r="J100" s="66">
        <f>SUM(G100:G106)</f>
        <v>0</v>
      </c>
    </row>
    <row r="101" spans="1:10" x14ac:dyDescent="0.35">
      <c r="A101" s="424" t="s">
        <v>71</v>
      </c>
      <c r="B101" s="24"/>
      <c r="C101" s="25"/>
      <c r="D101" s="25"/>
      <c r="E101" s="25"/>
      <c r="F101" s="25"/>
      <c r="G101" s="61">
        <f t="shared" ref="G101:G106" si="15">C101+D101-E101-F101</f>
        <v>0</v>
      </c>
      <c r="I101" s="115" t="s">
        <v>75</v>
      </c>
      <c r="J101" s="67">
        <f>SUM(G108:G110)</f>
        <v>0</v>
      </c>
    </row>
    <row r="102" spans="1:10" x14ac:dyDescent="0.35">
      <c r="A102" s="424" t="s">
        <v>71</v>
      </c>
      <c r="B102" s="24"/>
      <c r="C102" s="25"/>
      <c r="D102" s="25"/>
      <c r="E102" s="25"/>
      <c r="F102" s="25"/>
      <c r="G102" s="61">
        <f t="shared" si="15"/>
        <v>0</v>
      </c>
      <c r="I102" s="115" t="s">
        <v>76</v>
      </c>
      <c r="J102" s="67">
        <f>SUM(G112:G117)</f>
        <v>0</v>
      </c>
    </row>
    <row r="103" spans="1:10" ht="29" x14ac:dyDescent="0.35">
      <c r="A103" s="424" t="s">
        <v>71</v>
      </c>
      <c r="B103" s="24"/>
      <c r="C103" s="25"/>
      <c r="D103" s="25"/>
      <c r="E103" s="25"/>
      <c r="F103" s="25"/>
      <c r="G103" s="61">
        <f t="shared" si="15"/>
        <v>0</v>
      </c>
      <c r="I103" s="114" t="s">
        <v>77</v>
      </c>
      <c r="J103" s="66">
        <f>SUM(G119:G121)</f>
        <v>0</v>
      </c>
    </row>
    <row r="104" spans="1:10" ht="29" x14ac:dyDescent="0.35">
      <c r="A104" s="424" t="s">
        <v>71</v>
      </c>
      <c r="B104" s="24"/>
      <c r="C104" s="25"/>
      <c r="D104" s="25"/>
      <c r="E104" s="25"/>
      <c r="F104" s="25"/>
      <c r="G104" s="61">
        <f t="shared" si="15"/>
        <v>0</v>
      </c>
      <c r="I104" s="115" t="s">
        <v>79</v>
      </c>
      <c r="J104" s="67">
        <f>SUM(G123:G125)</f>
        <v>0</v>
      </c>
    </row>
    <row r="105" spans="1:10" ht="43.5" x14ac:dyDescent="0.35">
      <c r="A105" s="424" t="s">
        <v>71</v>
      </c>
      <c r="B105" s="24"/>
      <c r="C105" s="25"/>
      <c r="D105" s="25"/>
      <c r="E105" s="25"/>
      <c r="F105" s="25"/>
      <c r="G105" s="61">
        <f t="shared" si="15"/>
        <v>0</v>
      </c>
      <c r="I105" s="116" t="s">
        <v>80</v>
      </c>
      <c r="J105" s="68">
        <f>J102+J104+J101</f>
        <v>0</v>
      </c>
    </row>
    <row r="106" spans="1:10" ht="43.5" x14ac:dyDescent="0.35">
      <c r="A106" s="424" t="s">
        <v>71</v>
      </c>
      <c r="B106" s="24"/>
      <c r="C106" s="25"/>
      <c r="D106" s="25"/>
      <c r="E106" s="25"/>
      <c r="F106" s="25"/>
      <c r="G106" s="61">
        <f t="shared" si="15"/>
        <v>0</v>
      </c>
      <c r="I106" s="117" t="s">
        <v>81</v>
      </c>
      <c r="J106" s="69">
        <f>J100+J103</f>
        <v>0</v>
      </c>
    </row>
    <row r="107" spans="1:10" ht="29.5" thickBot="1" x14ac:dyDescent="0.4">
      <c r="A107" s="401"/>
      <c r="B107" s="394" t="s">
        <v>70</v>
      </c>
      <c r="C107" s="365" t="s">
        <v>202</v>
      </c>
      <c r="D107" s="394" t="s">
        <v>203</v>
      </c>
      <c r="E107" s="56" t="s">
        <v>204</v>
      </c>
      <c r="F107" s="56" t="s">
        <v>205</v>
      </c>
      <c r="G107" s="56" t="s">
        <v>206</v>
      </c>
      <c r="I107" s="118" t="s">
        <v>110</v>
      </c>
      <c r="J107" s="53">
        <f>(J105+J106)</f>
        <v>0</v>
      </c>
    </row>
    <row r="108" spans="1:10" ht="29" x14ac:dyDescent="0.35">
      <c r="A108" s="428" t="s">
        <v>78</v>
      </c>
      <c r="B108" s="19"/>
      <c r="C108" s="20"/>
      <c r="D108" s="21"/>
      <c r="E108" s="21"/>
      <c r="F108" s="21"/>
      <c r="G108" s="62">
        <f t="shared" ref="G108:G110" si="16">C108+D108-E108-F108</f>
        <v>0</v>
      </c>
      <c r="I108" s="95" t="s">
        <v>82</v>
      </c>
      <c r="J108" s="70"/>
    </row>
    <row r="109" spans="1:10" ht="29" x14ac:dyDescent="0.35">
      <c r="A109" s="428" t="s">
        <v>78</v>
      </c>
      <c r="B109" s="22"/>
      <c r="C109" s="20"/>
      <c r="D109" s="21"/>
      <c r="E109" s="21"/>
      <c r="F109" s="21"/>
      <c r="G109" s="62">
        <f t="shared" si="16"/>
        <v>0</v>
      </c>
      <c r="I109" s="119" t="s">
        <v>83</v>
      </c>
      <c r="J109" s="71">
        <f>SUM(F129:F130)</f>
        <v>0</v>
      </c>
    </row>
    <row r="110" spans="1:10" ht="29.5" thickBot="1" x14ac:dyDescent="0.4">
      <c r="A110" s="428" t="s">
        <v>78</v>
      </c>
      <c r="B110" s="23"/>
      <c r="C110" s="20"/>
      <c r="D110" s="21"/>
      <c r="E110" s="21"/>
      <c r="F110" s="21"/>
      <c r="G110" s="62">
        <f t="shared" si="16"/>
        <v>0</v>
      </c>
      <c r="I110" s="119" t="s">
        <v>84</v>
      </c>
      <c r="J110" s="71">
        <f>SUM(F131:F132)</f>
        <v>0</v>
      </c>
    </row>
    <row r="111" spans="1:10" ht="29.5" thickBot="1" x14ac:dyDescent="0.4">
      <c r="A111" s="401"/>
      <c r="B111" s="394" t="s">
        <v>70</v>
      </c>
      <c r="C111" s="365" t="s">
        <v>202</v>
      </c>
      <c r="D111" s="394" t="s">
        <v>203</v>
      </c>
      <c r="E111" s="56" t="s">
        <v>204</v>
      </c>
      <c r="F111" s="56" t="s">
        <v>205</v>
      </c>
      <c r="G111" s="56" t="s">
        <v>206</v>
      </c>
      <c r="I111" s="120" t="s">
        <v>85</v>
      </c>
      <c r="J111" s="72">
        <f>SUM(F133:F134)</f>
        <v>0</v>
      </c>
    </row>
    <row r="112" spans="1:10" x14ac:dyDescent="0.35">
      <c r="A112" s="428" t="s">
        <v>76</v>
      </c>
      <c r="B112" s="19"/>
      <c r="C112" s="20"/>
      <c r="D112" s="21"/>
      <c r="E112" s="21"/>
      <c r="F112" s="21"/>
      <c r="G112" s="62">
        <f t="shared" ref="G112:G117" si="17">C112+D112-E112-F112</f>
        <v>0</v>
      </c>
      <c r="I112" s="120" t="s">
        <v>86</v>
      </c>
      <c r="J112" s="72">
        <f>SUM(F135:F136)</f>
        <v>0</v>
      </c>
    </row>
    <row r="113" spans="1:10" x14ac:dyDescent="0.35">
      <c r="A113" s="428" t="s">
        <v>76</v>
      </c>
      <c r="B113" s="22"/>
      <c r="C113" s="20"/>
      <c r="D113" s="21"/>
      <c r="E113" s="21"/>
      <c r="F113" s="21"/>
      <c r="G113" s="62">
        <f t="shared" si="17"/>
        <v>0</v>
      </c>
      <c r="I113" s="121" t="s">
        <v>108</v>
      </c>
      <c r="J113" s="73">
        <f>SUM(J109:J112)</f>
        <v>0</v>
      </c>
    </row>
    <row r="114" spans="1:10" x14ac:dyDescent="0.35">
      <c r="A114" s="428" t="s">
        <v>76</v>
      </c>
      <c r="B114" s="22"/>
      <c r="C114" s="20"/>
      <c r="D114" s="21"/>
      <c r="E114" s="21"/>
      <c r="F114" s="21"/>
      <c r="G114" s="62">
        <f t="shared" si="17"/>
        <v>0</v>
      </c>
      <c r="I114" s="74"/>
      <c r="J114" s="74"/>
    </row>
    <row r="115" spans="1:10" x14ac:dyDescent="0.35">
      <c r="A115" s="428" t="s">
        <v>76</v>
      </c>
      <c r="B115" s="22"/>
      <c r="C115" s="20"/>
      <c r="D115" s="21"/>
      <c r="E115" s="21"/>
      <c r="F115" s="21"/>
      <c r="G115" s="62">
        <f t="shared" si="17"/>
        <v>0</v>
      </c>
      <c r="I115" s="108" t="s">
        <v>210</v>
      </c>
      <c r="J115" s="75">
        <f>J105+J106+SUM(J109:J112)</f>
        <v>0</v>
      </c>
    </row>
    <row r="116" spans="1:10" x14ac:dyDescent="0.35">
      <c r="A116" s="428" t="s">
        <v>76</v>
      </c>
      <c r="B116" s="22"/>
      <c r="C116" s="20"/>
      <c r="D116" s="21"/>
      <c r="E116" s="21"/>
      <c r="F116" s="21"/>
      <c r="G116" s="62">
        <f t="shared" si="17"/>
        <v>0</v>
      </c>
      <c r="I116" s="74"/>
      <c r="J116" s="74"/>
    </row>
    <row r="117" spans="1:10" ht="44" thickBot="1" x14ac:dyDescent="0.4">
      <c r="A117" s="428" t="s">
        <v>76</v>
      </c>
      <c r="B117" s="23"/>
      <c r="C117" s="20"/>
      <c r="D117" s="21"/>
      <c r="E117" s="21"/>
      <c r="F117" s="21"/>
      <c r="G117" s="62">
        <f t="shared" si="17"/>
        <v>0</v>
      </c>
      <c r="I117" s="95" t="s">
        <v>88</v>
      </c>
      <c r="J117" s="76" t="e">
        <f>J105/J115</f>
        <v>#DIV/0!</v>
      </c>
    </row>
    <row r="118" spans="1:10" ht="29" x14ac:dyDescent="0.35">
      <c r="A118" s="431"/>
      <c r="B118" s="394" t="s">
        <v>70</v>
      </c>
      <c r="C118" s="365" t="s">
        <v>202</v>
      </c>
      <c r="D118" s="394" t="s">
        <v>203</v>
      </c>
      <c r="E118" s="56" t="s">
        <v>204</v>
      </c>
      <c r="F118" s="56" t="s">
        <v>205</v>
      </c>
      <c r="G118" s="56" t="s">
        <v>206</v>
      </c>
      <c r="I118" s="95" t="s">
        <v>89</v>
      </c>
      <c r="J118" s="76" t="e">
        <f>J107/J115</f>
        <v>#DIV/0!</v>
      </c>
    </row>
    <row r="119" spans="1:10" ht="29" x14ac:dyDescent="0.35">
      <c r="A119" s="424" t="s">
        <v>87</v>
      </c>
      <c r="B119" s="24"/>
      <c r="C119" s="25"/>
      <c r="D119" s="25"/>
      <c r="E119" s="25"/>
      <c r="F119" s="25"/>
      <c r="G119" s="61">
        <f t="shared" ref="G119:G121" si="18">C119+D119-E119-F119</f>
        <v>0</v>
      </c>
      <c r="I119" s="122"/>
      <c r="J119" s="77"/>
    </row>
    <row r="120" spans="1:10" ht="29.5" thickBot="1" x14ac:dyDescent="0.4">
      <c r="A120" s="424" t="s">
        <v>87</v>
      </c>
      <c r="B120" s="24"/>
      <c r="C120" s="25"/>
      <c r="D120" s="25"/>
      <c r="E120" s="25"/>
      <c r="F120" s="25"/>
      <c r="G120" s="61">
        <f t="shared" si="18"/>
        <v>0</v>
      </c>
      <c r="I120" s="111"/>
      <c r="J120" s="78"/>
    </row>
    <row r="121" spans="1:10" ht="44" thickBot="1" x14ac:dyDescent="0.4">
      <c r="A121" s="424" t="s">
        <v>87</v>
      </c>
      <c r="B121" s="24"/>
      <c r="C121" s="25"/>
      <c r="D121" s="25"/>
      <c r="E121" s="25"/>
      <c r="F121" s="25"/>
      <c r="G121" s="61">
        <f t="shared" si="18"/>
        <v>0</v>
      </c>
      <c r="I121" s="123" t="s">
        <v>97</v>
      </c>
      <c r="J121" s="79">
        <f>SUM(G108:G110,G112:G117,G123:G125)</f>
        <v>0</v>
      </c>
    </row>
    <row r="122" spans="1:10" ht="44" thickBot="1" x14ac:dyDescent="0.4">
      <c r="A122" s="401"/>
      <c r="B122" s="394" t="s">
        <v>70</v>
      </c>
      <c r="C122" s="365" t="s">
        <v>202</v>
      </c>
      <c r="D122" s="394" t="s">
        <v>203</v>
      </c>
      <c r="E122" s="56" t="s">
        <v>204</v>
      </c>
      <c r="F122" s="56" t="s">
        <v>205</v>
      </c>
      <c r="G122" s="56" t="s">
        <v>206</v>
      </c>
      <c r="I122" s="124" t="s">
        <v>98</v>
      </c>
      <c r="J122" s="80">
        <f>SUM(G100:G106,G119:G121)</f>
        <v>0</v>
      </c>
    </row>
    <row r="123" spans="1:10" ht="29" x14ac:dyDescent="0.35">
      <c r="A123" s="428" t="s">
        <v>90</v>
      </c>
      <c r="B123" s="19"/>
      <c r="C123" s="20"/>
      <c r="D123" s="21"/>
      <c r="E123" s="21"/>
      <c r="F123" s="21"/>
      <c r="G123" s="64">
        <f>C123+D123-E123-F123</f>
        <v>0</v>
      </c>
      <c r="I123" s="125" t="s">
        <v>208</v>
      </c>
      <c r="J123" s="81">
        <f>J121+J122+SUM(F129:F136)</f>
        <v>0</v>
      </c>
    </row>
    <row r="124" spans="1:10" ht="58" x14ac:dyDescent="0.35">
      <c r="A124" s="428" t="s">
        <v>90</v>
      </c>
      <c r="B124" s="22"/>
      <c r="C124" s="20"/>
      <c r="D124" s="21"/>
      <c r="E124" s="21"/>
      <c r="F124" s="21"/>
      <c r="G124" s="64">
        <f t="shared" ref="G124:G125" si="19">C124+D124-E124-F124</f>
        <v>0</v>
      </c>
      <c r="I124" s="126" t="s">
        <v>99</v>
      </c>
      <c r="J124" s="18" t="e">
        <f>J121/J123</f>
        <v>#DIV/0!</v>
      </c>
    </row>
    <row r="125" spans="1:10" ht="29.5" thickBot="1" x14ac:dyDescent="0.4">
      <c r="A125" s="428" t="s">
        <v>90</v>
      </c>
      <c r="B125" s="23"/>
      <c r="C125" s="20"/>
      <c r="D125" s="21"/>
      <c r="E125" s="21"/>
      <c r="F125" s="21"/>
      <c r="G125" s="64">
        <f t="shared" si="19"/>
        <v>0</v>
      </c>
      <c r="I125" s="126" t="s">
        <v>100</v>
      </c>
      <c r="J125" s="82" t="e">
        <f>(J121+J122)/J123</f>
        <v>#DIV/0!</v>
      </c>
    </row>
    <row r="127" spans="1:10" ht="21" x14ac:dyDescent="0.35">
      <c r="A127" s="433" t="s">
        <v>82</v>
      </c>
      <c r="B127" s="410"/>
      <c r="C127" s="34"/>
      <c r="D127" s="34"/>
      <c r="E127" s="34"/>
      <c r="F127" s="34"/>
      <c r="H127" s="252"/>
    </row>
    <row r="128" spans="1:10" ht="29" x14ac:dyDescent="0.35">
      <c r="A128" s="393"/>
      <c r="B128" s="394" t="s">
        <v>95</v>
      </c>
      <c r="C128" s="365" t="s">
        <v>207</v>
      </c>
      <c r="D128" s="365" t="s">
        <v>203</v>
      </c>
      <c r="E128" s="365" t="s">
        <v>204</v>
      </c>
      <c r="F128" s="365" t="s">
        <v>96</v>
      </c>
      <c r="H128" s="252"/>
    </row>
    <row r="129" spans="1:10" x14ac:dyDescent="0.35">
      <c r="A129" s="434" t="s">
        <v>83</v>
      </c>
      <c r="B129" s="26"/>
      <c r="C129" s="9"/>
      <c r="D129" s="9"/>
      <c r="E129" s="9"/>
      <c r="F129" s="57">
        <f>C129+D129-E129</f>
        <v>0</v>
      </c>
      <c r="H129" s="252"/>
    </row>
    <row r="130" spans="1:10" x14ac:dyDescent="0.35">
      <c r="A130" s="434" t="s">
        <v>83</v>
      </c>
      <c r="B130" s="26"/>
      <c r="C130" s="9"/>
      <c r="D130" s="9"/>
      <c r="E130" s="9"/>
      <c r="F130" s="57">
        <f t="shared" ref="F130:F136" si="20">C130+D130-E130</f>
        <v>0</v>
      </c>
      <c r="H130" s="412"/>
    </row>
    <row r="131" spans="1:10" x14ac:dyDescent="0.35">
      <c r="A131" s="434" t="s">
        <v>84</v>
      </c>
      <c r="B131" s="26"/>
      <c r="C131" s="9"/>
      <c r="D131" s="9"/>
      <c r="E131" s="9"/>
      <c r="F131" s="57">
        <f t="shared" si="20"/>
        <v>0</v>
      </c>
    </row>
    <row r="132" spans="1:10" x14ac:dyDescent="0.35">
      <c r="A132" s="434" t="s">
        <v>84</v>
      </c>
      <c r="B132" s="26"/>
      <c r="C132" s="9"/>
      <c r="D132" s="9"/>
      <c r="E132" s="9"/>
      <c r="F132" s="57">
        <f t="shared" si="20"/>
        <v>0</v>
      </c>
    </row>
    <row r="133" spans="1:10" x14ac:dyDescent="0.35">
      <c r="A133" s="435" t="s">
        <v>85</v>
      </c>
      <c r="B133" s="26"/>
      <c r="C133" s="9"/>
      <c r="D133" s="9"/>
      <c r="E133" s="9"/>
      <c r="F133" s="57">
        <f t="shared" si="20"/>
        <v>0</v>
      </c>
    </row>
    <row r="134" spans="1:10" x14ac:dyDescent="0.35">
      <c r="A134" s="435" t="s">
        <v>85</v>
      </c>
      <c r="B134" s="26"/>
      <c r="C134" s="9"/>
      <c r="D134" s="9"/>
      <c r="E134" s="9"/>
      <c r="F134" s="57">
        <f t="shared" si="20"/>
        <v>0</v>
      </c>
    </row>
    <row r="135" spans="1:10" x14ac:dyDescent="0.35">
      <c r="A135" s="435" t="s">
        <v>86</v>
      </c>
      <c r="B135" s="26"/>
      <c r="C135" s="9"/>
      <c r="D135" s="9"/>
      <c r="E135" s="9"/>
      <c r="F135" s="57">
        <f t="shared" si="20"/>
        <v>0</v>
      </c>
    </row>
    <row r="136" spans="1:10" x14ac:dyDescent="0.35">
      <c r="A136" s="435" t="s">
        <v>86</v>
      </c>
      <c r="B136" s="26"/>
      <c r="C136" s="9"/>
      <c r="D136" s="9"/>
      <c r="E136" s="9"/>
      <c r="F136" s="57">
        <f t="shared" si="20"/>
        <v>0</v>
      </c>
    </row>
    <row r="139" spans="1:10" x14ac:dyDescent="0.35">
      <c r="A139" s="418" t="s">
        <v>109</v>
      </c>
      <c r="B139" s="196" t="s">
        <v>160</v>
      </c>
      <c r="D139" s="351"/>
      <c r="E139" s="59"/>
      <c r="F139" s="59"/>
      <c r="G139" s="59"/>
      <c r="I139" s="83"/>
      <c r="J139" s="83"/>
    </row>
    <row r="140" spans="1:10" ht="23.5" x14ac:dyDescent="0.35">
      <c r="A140" s="419" t="s">
        <v>26</v>
      </c>
      <c r="B140" s="420"/>
      <c r="E140" s="59"/>
      <c r="F140" s="59"/>
      <c r="G140" s="59"/>
      <c r="I140" s="83"/>
      <c r="J140" s="83"/>
    </row>
    <row r="141" spans="1:10" ht="29" x14ac:dyDescent="0.35">
      <c r="A141" s="421" t="s">
        <v>69</v>
      </c>
      <c r="B141" s="422" t="s">
        <v>70</v>
      </c>
      <c r="C141" s="423" t="s">
        <v>202</v>
      </c>
      <c r="D141" s="422" t="s">
        <v>203</v>
      </c>
      <c r="E141" s="60" t="s">
        <v>204</v>
      </c>
      <c r="F141" s="60" t="s">
        <v>205</v>
      </c>
      <c r="G141" s="60" t="s">
        <v>206</v>
      </c>
      <c r="I141" s="65" t="s">
        <v>211</v>
      </c>
      <c r="J141" s="65" t="s">
        <v>26</v>
      </c>
    </row>
    <row r="142" spans="1:10" x14ac:dyDescent="0.35">
      <c r="A142" s="424" t="s">
        <v>71</v>
      </c>
      <c r="B142" s="24"/>
      <c r="C142" s="25"/>
      <c r="D142" s="25"/>
      <c r="E142" s="25"/>
      <c r="F142" s="25"/>
      <c r="G142" s="61">
        <f>C142+D142-E142-F142</f>
        <v>0</v>
      </c>
      <c r="I142" s="114" t="s">
        <v>71</v>
      </c>
      <c r="J142" s="66">
        <f>SUM(G142:G148)</f>
        <v>0</v>
      </c>
    </row>
    <row r="143" spans="1:10" x14ac:dyDescent="0.35">
      <c r="A143" s="424" t="s">
        <v>71</v>
      </c>
      <c r="B143" s="24"/>
      <c r="C143" s="25"/>
      <c r="D143" s="25"/>
      <c r="E143" s="25"/>
      <c r="F143" s="25"/>
      <c r="G143" s="61">
        <f t="shared" ref="G143:G148" si="21">C143+D143-E143-F143</f>
        <v>0</v>
      </c>
      <c r="I143" s="115" t="s">
        <v>75</v>
      </c>
      <c r="J143" s="67">
        <f>SUM(G150:G152)</f>
        <v>0</v>
      </c>
    </row>
    <row r="144" spans="1:10" x14ac:dyDescent="0.35">
      <c r="A144" s="424" t="s">
        <v>71</v>
      </c>
      <c r="B144" s="24"/>
      <c r="C144" s="25"/>
      <c r="D144" s="25"/>
      <c r="E144" s="25"/>
      <c r="F144" s="25"/>
      <c r="G144" s="61">
        <f t="shared" si="21"/>
        <v>0</v>
      </c>
      <c r="I144" s="115" t="s">
        <v>76</v>
      </c>
      <c r="J144" s="67">
        <f>SUM(G154:G159)</f>
        <v>0</v>
      </c>
    </row>
    <row r="145" spans="1:10" ht="29" x14ac:dyDescent="0.35">
      <c r="A145" s="424" t="s">
        <v>71</v>
      </c>
      <c r="B145" s="24"/>
      <c r="C145" s="25"/>
      <c r="D145" s="25"/>
      <c r="E145" s="25"/>
      <c r="F145" s="25"/>
      <c r="G145" s="61">
        <f t="shared" si="21"/>
        <v>0</v>
      </c>
      <c r="I145" s="114" t="s">
        <v>77</v>
      </c>
      <c r="J145" s="66">
        <f>SUM(G161:G163)</f>
        <v>0</v>
      </c>
    </row>
    <row r="146" spans="1:10" ht="29" x14ac:dyDescent="0.35">
      <c r="A146" s="424" t="s">
        <v>71</v>
      </c>
      <c r="B146" s="24"/>
      <c r="C146" s="25"/>
      <c r="D146" s="25"/>
      <c r="E146" s="25"/>
      <c r="F146" s="25"/>
      <c r="G146" s="61">
        <f t="shared" si="21"/>
        <v>0</v>
      </c>
      <c r="I146" s="115" t="s">
        <v>79</v>
      </c>
      <c r="J146" s="67">
        <f>SUM(G165:G167)</f>
        <v>0</v>
      </c>
    </row>
    <row r="147" spans="1:10" ht="43.5" x14ac:dyDescent="0.35">
      <c r="A147" s="424" t="s">
        <v>71</v>
      </c>
      <c r="B147" s="24"/>
      <c r="C147" s="25"/>
      <c r="D147" s="25"/>
      <c r="E147" s="25"/>
      <c r="F147" s="25"/>
      <c r="G147" s="61">
        <f t="shared" si="21"/>
        <v>0</v>
      </c>
      <c r="I147" s="116" t="s">
        <v>80</v>
      </c>
      <c r="J147" s="68">
        <f>J144+J146+J143</f>
        <v>0</v>
      </c>
    </row>
    <row r="148" spans="1:10" ht="43.5" x14ac:dyDescent="0.35">
      <c r="A148" s="424" t="s">
        <v>71</v>
      </c>
      <c r="B148" s="24"/>
      <c r="C148" s="25"/>
      <c r="D148" s="25"/>
      <c r="E148" s="25"/>
      <c r="F148" s="25"/>
      <c r="G148" s="61">
        <f t="shared" si="21"/>
        <v>0</v>
      </c>
      <c r="I148" s="117" t="s">
        <v>81</v>
      </c>
      <c r="J148" s="69">
        <f>J142+J145</f>
        <v>0</v>
      </c>
    </row>
    <row r="149" spans="1:10" ht="29.5" thickBot="1" x14ac:dyDescent="0.4">
      <c r="A149" s="401"/>
      <c r="B149" s="394" t="s">
        <v>70</v>
      </c>
      <c r="C149" s="365" t="s">
        <v>202</v>
      </c>
      <c r="D149" s="394" t="s">
        <v>203</v>
      </c>
      <c r="E149" s="56" t="s">
        <v>204</v>
      </c>
      <c r="F149" s="56" t="s">
        <v>205</v>
      </c>
      <c r="G149" s="56" t="s">
        <v>206</v>
      </c>
      <c r="I149" s="118" t="s">
        <v>110</v>
      </c>
      <c r="J149" s="53">
        <f>(J147+J148)</f>
        <v>0</v>
      </c>
    </row>
    <row r="150" spans="1:10" ht="29" x14ac:dyDescent="0.35">
      <c r="A150" s="428" t="s">
        <v>78</v>
      </c>
      <c r="B150" s="19"/>
      <c r="C150" s="20"/>
      <c r="D150" s="21"/>
      <c r="E150" s="21"/>
      <c r="F150" s="21"/>
      <c r="G150" s="62">
        <f t="shared" ref="G150:G152" si="22">C150+D150-E150-F150</f>
        <v>0</v>
      </c>
      <c r="I150" s="95" t="s">
        <v>82</v>
      </c>
      <c r="J150" s="70"/>
    </row>
    <row r="151" spans="1:10" ht="29" x14ac:dyDescent="0.35">
      <c r="A151" s="428" t="s">
        <v>78</v>
      </c>
      <c r="B151" s="22"/>
      <c r="C151" s="20"/>
      <c r="D151" s="21"/>
      <c r="E151" s="21"/>
      <c r="F151" s="21"/>
      <c r="G151" s="62">
        <f t="shared" si="22"/>
        <v>0</v>
      </c>
      <c r="I151" s="119" t="s">
        <v>83</v>
      </c>
      <c r="J151" s="71">
        <f>SUM(F171:F172)</f>
        <v>0</v>
      </c>
    </row>
    <row r="152" spans="1:10" ht="29.5" thickBot="1" x14ac:dyDescent="0.4">
      <c r="A152" s="428" t="s">
        <v>78</v>
      </c>
      <c r="B152" s="23"/>
      <c r="C152" s="20"/>
      <c r="D152" s="21"/>
      <c r="E152" s="21"/>
      <c r="F152" s="21"/>
      <c r="G152" s="62">
        <f t="shared" si="22"/>
        <v>0</v>
      </c>
      <c r="I152" s="119" t="s">
        <v>84</v>
      </c>
      <c r="J152" s="71">
        <f>SUM(F173:F174)</f>
        <v>0</v>
      </c>
    </row>
    <row r="153" spans="1:10" ht="29.5" thickBot="1" x14ac:dyDescent="0.4">
      <c r="A153" s="401"/>
      <c r="B153" s="394" t="s">
        <v>70</v>
      </c>
      <c r="C153" s="365" t="s">
        <v>202</v>
      </c>
      <c r="D153" s="394" t="s">
        <v>203</v>
      </c>
      <c r="E153" s="56" t="s">
        <v>204</v>
      </c>
      <c r="F153" s="56" t="s">
        <v>205</v>
      </c>
      <c r="G153" s="56" t="s">
        <v>206</v>
      </c>
      <c r="I153" s="120" t="s">
        <v>85</v>
      </c>
      <c r="J153" s="72">
        <f>SUM(F175:F176)</f>
        <v>0</v>
      </c>
    </row>
    <row r="154" spans="1:10" x14ac:dyDescent="0.35">
      <c r="A154" s="428" t="s">
        <v>76</v>
      </c>
      <c r="B154" s="19"/>
      <c r="C154" s="20"/>
      <c r="D154" s="21"/>
      <c r="E154" s="21"/>
      <c r="F154" s="21"/>
      <c r="G154" s="62">
        <f t="shared" ref="G154:G159" si="23">C154+D154-E154-F154</f>
        <v>0</v>
      </c>
      <c r="I154" s="120" t="s">
        <v>86</v>
      </c>
      <c r="J154" s="72">
        <f>SUM(F177:F178)</f>
        <v>0</v>
      </c>
    </row>
    <row r="155" spans="1:10" x14ac:dyDescent="0.35">
      <c r="A155" s="428" t="s">
        <v>76</v>
      </c>
      <c r="B155" s="22"/>
      <c r="C155" s="20"/>
      <c r="D155" s="21"/>
      <c r="E155" s="21"/>
      <c r="F155" s="21"/>
      <c r="G155" s="62">
        <f t="shared" si="23"/>
        <v>0</v>
      </c>
      <c r="I155" s="121" t="s">
        <v>108</v>
      </c>
      <c r="J155" s="73">
        <f>SUM(J151:J154)</f>
        <v>0</v>
      </c>
    </row>
    <row r="156" spans="1:10" x14ac:dyDescent="0.35">
      <c r="A156" s="428" t="s">
        <v>76</v>
      </c>
      <c r="B156" s="22"/>
      <c r="C156" s="20"/>
      <c r="D156" s="21"/>
      <c r="E156" s="21"/>
      <c r="F156" s="21"/>
      <c r="G156" s="62">
        <f t="shared" si="23"/>
        <v>0</v>
      </c>
      <c r="I156" s="74"/>
      <c r="J156" s="74"/>
    </row>
    <row r="157" spans="1:10" x14ac:dyDescent="0.35">
      <c r="A157" s="428" t="s">
        <v>76</v>
      </c>
      <c r="B157" s="22"/>
      <c r="C157" s="20"/>
      <c r="D157" s="21"/>
      <c r="E157" s="21"/>
      <c r="F157" s="21"/>
      <c r="G157" s="62">
        <f t="shared" si="23"/>
        <v>0</v>
      </c>
      <c r="I157" s="108" t="s">
        <v>210</v>
      </c>
      <c r="J157" s="75">
        <f>J147+J148+SUM(J151:J154)</f>
        <v>0</v>
      </c>
    </row>
    <row r="158" spans="1:10" x14ac:dyDescent="0.35">
      <c r="A158" s="428" t="s">
        <v>76</v>
      </c>
      <c r="B158" s="22"/>
      <c r="C158" s="20"/>
      <c r="D158" s="21"/>
      <c r="E158" s="21"/>
      <c r="F158" s="21"/>
      <c r="G158" s="62">
        <f t="shared" si="23"/>
        <v>0</v>
      </c>
      <c r="I158" s="74"/>
      <c r="J158" s="74"/>
    </row>
    <row r="159" spans="1:10" ht="44" thickBot="1" x14ac:dyDescent="0.4">
      <c r="A159" s="428" t="s">
        <v>76</v>
      </c>
      <c r="B159" s="23"/>
      <c r="C159" s="20"/>
      <c r="D159" s="21"/>
      <c r="E159" s="21"/>
      <c r="F159" s="21"/>
      <c r="G159" s="62">
        <f t="shared" si="23"/>
        <v>0</v>
      </c>
      <c r="I159" s="95" t="s">
        <v>88</v>
      </c>
      <c r="J159" s="76" t="e">
        <f>J147/J157</f>
        <v>#DIV/0!</v>
      </c>
    </row>
    <row r="160" spans="1:10" ht="29" x14ac:dyDescent="0.35">
      <c r="A160" s="431"/>
      <c r="B160" s="394" t="s">
        <v>70</v>
      </c>
      <c r="C160" s="365" t="s">
        <v>202</v>
      </c>
      <c r="D160" s="394" t="s">
        <v>203</v>
      </c>
      <c r="E160" s="56" t="s">
        <v>204</v>
      </c>
      <c r="F160" s="56" t="s">
        <v>205</v>
      </c>
      <c r="G160" s="56" t="s">
        <v>206</v>
      </c>
      <c r="I160" s="95" t="s">
        <v>89</v>
      </c>
      <c r="J160" s="76" t="e">
        <f>J149/J157</f>
        <v>#DIV/0!</v>
      </c>
    </row>
    <row r="161" spans="1:10" ht="29" x14ac:dyDescent="0.35">
      <c r="A161" s="424" t="s">
        <v>87</v>
      </c>
      <c r="B161" s="24"/>
      <c r="C161" s="25"/>
      <c r="D161" s="25"/>
      <c r="E161" s="25"/>
      <c r="F161" s="25"/>
      <c r="G161" s="61">
        <f t="shared" ref="G161:G163" si="24">C161+D161-E161-F161</f>
        <v>0</v>
      </c>
      <c r="I161" s="122"/>
      <c r="J161" s="77"/>
    </row>
    <row r="162" spans="1:10" ht="29.5" thickBot="1" x14ac:dyDescent="0.4">
      <c r="A162" s="424" t="s">
        <v>87</v>
      </c>
      <c r="B162" s="24"/>
      <c r="C162" s="25"/>
      <c r="D162" s="25"/>
      <c r="E162" s="25"/>
      <c r="F162" s="25"/>
      <c r="G162" s="61">
        <f t="shared" si="24"/>
        <v>0</v>
      </c>
      <c r="I162" s="111"/>
      <c r="J162" s="78"/>
    </row>
    <row r="163" spans="1:10" ht="44" thickBot="1" x14ac:dyDescent="0.4">
      <c r="A163" s="424" t="s">
        <v>87</v>
      </c>
      <c r="B163" s="24"/>
      <c r="C163" s="25"/>
      <c r="D163" s="25"/>
      <c r="E163" s="25"/>
      <c r="F163" s="25"/>
      <c r="G163" s="61">
        <f t="shared" si="24"/>
        <v>0</v>
      </c>
      <c r="I163" s="123" t="s">
        <v>97</v>
      </c>
      <c r="J163" s="79">
        <f>SUM(G150:G152,G154:G159,G165:G167)</f>
        <v>0</v>
      </c>
    </row>
    <row r="164" spans="1:10" ht="44" thickBot="1" x14ac:dyDescent="0.4">
      <c r="A164" s="401"/>
      <c r="B164" s="394" t="s">
        <v>70</v>
      </c>
      <c r="C164" s="365" t="s">
        <v>202</v>
      </c>
      <c r="D164" s="394" t="s">
        <v>203</v>
      </c>
      <c r="E164" s="56" t="s">
        <v>204</v>
      </c>
      <c r="F164" s="56" t="s">
        <v>205</v>
      </c>
      <c r="G164" s="56" t="s">
        <v>206</v>
      </c>
      <c r="I164" s="124" t="s">
        <v>98</v>
      </c>
      <c r="J164" s="80">
        <f>SUM(G142:G148,G161:G163)</f>
        <v>0</v>
      </c>
    </row>
    <row r="165" spans="1:10" ht="29" x14ac:dyDescent="0.35">
      <c r="A165" s="428" t="s">
        <v>90</v>
      </c>
      <c r="B165" s="19"/>
      <c r="C165" s="20"/>
      <c r="D165" s="21"/>
      <c r="E165" s="21"/>
      <c r="F165" s="21"/>
      <c r="G165" s="64">
        <f>C165+D165-E165-F165</f>
        <v>0</v>
      </c>
      <c r="I165" s="125" t="s">
        <v>208</v>
      </c>
      <c r="J165" s="81">
        <f>J163+J164+SUM(F171:F178)</f>
        <v>0</v>
      </c>
    </row>
    <row r="166" spans="1:10" ht="58" x14ac:dyDescent="0.35">
      <c r="A166" s="428" t="s">
        <v>90</v>
      </c>
      <c r="B166" s="22"/>
      <c r="C166" s="20"/>
      <c r="D166" s="21"/>
      <c r="E166" s="21"/>
      <c r="F166" s="21"/>
      <c r="G166" s="64">
        <f t="shared" ref="G166:G167" si="25">C166+D166-E166-F166</f>
        <v>0</v>
      </c>
      <c r="I166" s="126" t="s">
        <v>99</v>
      </c>
      <c r="J166" s="18" t="e">
        <f>J163/J165</f>
        <v>#DIV/0!</v>
      </c>
    </row>
    <row r="167" spans="1:10" ht="29.5" thickBot="1" x14ac:dyDescent="0.4">
      <c r="A167" s="428" t="s">
        <v>90</v>
      </c>
      <c r="B167" s="23"/>
      <c r="C167" s="20"/>
      <c r="D167" s="21"/>
      <c r="E167" s="21"/>
      <c r="F167" s="21"/>
      <c r="G167" s="64">
        <f t="shared" si="25"/>
        <v>0</v>
      </c>
      <c r="I167" s="126" t="s">
        <v>100</v>
      </c>
      <c r="J167" s="82" t="e">
        <f>(J163+J164)/J165</f>
        <v>#DIV/0!</v>
      </c>
    </row>
    <row r="169" spans="1:10" ht="21" x14ac:dyDescent="0.35">
      <c r="A169" s="433" t="s">
        <v>82</v>
      </c>
      <c r="B169" s="410"/>
      <c r="C169" s="34"/>
      <c r="D169" s="34"/>
      <c r="E169" s="34"/>
      <c r="F169" s="34"/>
      <c r="H169" s="252"/>
    </row>
    <row r="170" spans="1:10" ht="29" x14ac:dyDescent="0.35">
      <c r="A170" s="393"/>
      <c r="B170" s="394" t="s">
        <v>95</v>
      </c>
      <c r="C170" s="365" t="s">
        <v>207</v>
      </c>
      <c r="D170" s="365" t="s">
        <v>203</v>
      </c>
      <c r="E170" s="365" t="s">
        <v>204</v>
      </c>
      <c r="F170" s="365" t="s">
        <v>96</v>
      </c>
      <c r="H170" s="252"/>
    </row>
    <row r="171" spans="1:10" x14ac:dyDescent="0.35">
      <c r="A171" s="434" t="s">
        <v>83</v>
      </c>
      <c r="B171" s="26"/>
      <c r="C171" s="9"/>
      <c r="D171" s="9"/>
      <c r="E171" s="9"/>
      <c r="F171" s="57">
        <f>C171+D171-E171</f>
        <v>0</v>
      </c>
      <c r="H171" s="252"/>
    </row>
    <row r="172" spans="1:10" x14ac:dyDescent="0.35">
      <c r="A172" s="434" t="s">
        <v>83</v>
      </c>
      <c r="B172" s="26"/>
      <c r="C172" s="9"/>
      <c r="D172" s="9"/>
      <c r="E172" s="9"/>
      <c r="F172" s="57">
        <f t="shared" ref="F172:F178" si="26">C172+D172-E172</f>
        <v>0</v>
      </c>
      <c r="H172" s="412"/>
    </row>
    <row r="173" spans="1:10" x14ac:dyDescent="0.35">
      <c r="A173" s="434" t="s">
        <v>84</v>
      </c>
      <c r="B173" s="26"/>
      <c r="C173" s="9"/>
      <c r="D173" s="9"/>
      <c r="E173" s="9"/>
      <c r="F173" s="57">
        <f t="shared" si="26"/>
        <v>0</v>
      </c>
    </row>
    <row r="174" spans="1:10" x14ac:dyDescent="0.35">
      <c r="A174" s="434" t="s">
        <v>84</v>
      </c>
      <c r="B174" s="26"/>
      <c r="C174" s="9"/>
      <c r="D174" s="9"/>
      <c r="E174" s="9"/>
      <c r="F174" s="57">
        <f t="shared" si="26"/>
        <v>0</v>
      </c>
    </row>
    <row r="175" spans="1:10" x14ac:dyDescent="0.35">
      <c r="A175" s="435" t="s">
        <v>85</v>
      </c>
      <c r="B175" s="26"/>
      <c r="C175" s="9"/>
      <c r="D175" s="9"/>
      <c r="E175" s="9"/>
      <c r="F175" s="57">
        <f t="shared" si="26"/>
        <v>0</v>
      </c>
    </row>
    <row r="176" spans="1:10" x14ac:dyDescent="0.35">
      <c r="A176" s="435" t="s">
        <v>85</v>
      </c>
      <c r="B176" s="26"/>
      <c r="C176" s="9"/>
      <c r="D176" s="9"/>
      <c r="E176" s="9"/>
      <c r="F176" s="57">
        <f t="shared" si="26"/>
        <v>0</v>
      </c>
    </row>
    <row r="177" spans="1:10" x14ac:dyDescent="0.35">
      <c r="A177" s="435" t="s">
        <v>86</v>
      </c>
      <c r="B177" s="26"/>
      <c r="C177" s="9"/>
      <c r="D177" s="9"/>
      <c r="E177" s="9"/>
      <c r="F177" s="57">
        <f t="shared" si="26"/>
        <v>0</v>
      </c>
    </row>
    <row r="178" spans="1:10" x14ac:dyDescent="0.35">
      <c r="A178" s="435" t="s">
        <v>86</v>
      </c>
      <c r="B178" s="26"/>
      <c r="C178" s="9"/>
      <c r="D178" s="9"/>
      <c r="E178" s="9"/>
      <c r="F178" s="57">
        <f t="shared" si="26"/>
        <v>0</v>
      </c>
    </row>
    <row r="181" spans="1:10" x14ac:dyDescent="0.35">
      <c r="A181" s="418" t="s">
        <v>109</v>
      </c>
      <c r="B181" s="196" t="s">
        <v>160</v>
      </c>
      <c r="D181" s="351"/>
      <c r="E181" s="59"/>
      <c r="F181" s="59"/>
      <c r="G181" s="59"/>
      <c r="I181" s="83"/>
      <c r="J181" s="83"/>
    </row>
    <row r="182" spans="1:10" ht="23.5" x14ac:dyDescent="0.35">
      <c r="A182" s="419" t="s">
        <v>27</v>
      </c>
      <c r="B182" s="420"/>
      <c r="E182" s="59"/>
      <c r="F182" s="59"/>
      <c r="G182" s="59"/>
      <c r="I182" s="83"/>
      <c r="J182" s="83"/>
    </row>
    <row r="183" spans="1:10" ht="29" x14ac:dyDescent="0.35">
      <c r="A183" s="421" t="s">
        <v>69</v>
      </c>
      <c r="B183" s="422" t="s">
        <v>70</v>
      </c>
      <c r="C183" s="423" t="s">
        <v>202</v>
      </c>
      <c r="D183" s="422" t="s">
        <v>203</v>
      </c>
      <c r="E183" s="60" t="s">
        <v>204</v>
      </c>
      <c r="F183" s="60" t="s">
        <v>205</v>
      </c>
      <c r="G183" s="60" t="s">
        <v>206</v>
      </c>
      <c r="I183" s="65" t="s">
        <v>211</v>
      </c>
      <c r="J183" s="65" t="s">
        <v>27</v>
      </c>
    </row>
    <row r="184" spans="1:10" x14ac:dyDescent="0.35">
      <c r="A184" s="424" t="s">
        <v>71</v>
      </c>
      <c r="B184" s="24"/>
      <c r="C184" s="25"/>
      <c r="D184" s="25"/>
      <c r="E184" s="25"/>
      <c r="F184" s="25"/>
      <c r="G184" s="61">
        <f>C184+D184-E184-F184</f>
        <v>0</v>
      </c>
      <c r="I184" s="114" t="s">
        <v>71</v>
      </c>
      <c r="J184" s="66">
        <f>SUM(G184:G190)</f>
        <v>0</v>
      </c>
    </row>
    <row r="185" spans="1:10" x14ac:dyDescent="0.35">
      <c r="A185" s="424" t="s">
        <v>71</v>
      </c>
      <c r="B185" s="24"/>
      <c r="C185" s="25"/>
      <c r="D185" s="25"/>
      <c r="E185" s="25"/>
      <c r="F185" s="25"/>
      <c r="G185" s="61">
        <f t="shared" ref="G185:G190" si="27">C185+D185-E185-F185</f>
        <v>0</v>
      </c>
      <c r="I185" s="115" t="s">
        <v>75</v>
      </c>
      <c r="J185" s="67">
        <f>SUM(G192:G194)</f>
        <v>0</v>
      </c>
    </row>
    <row r="186" spans="1:10" x14ac:dyDescent="0.35">
      <c r="A186" s="424" t="s">
        <v>71</v>
      </c>
      <c r="B186" s="24"/>
      <c r="C186" s="25"/>
      <c r="D186" s="25"/>
      <c r="E186" s="25"/>
      <c r="F186" s="25"/>
      <c r="G186" s="61">
        <f t="shared" si="27"/>
        <v>0</v>
      </c>
      <c r="I186" s="115" t="s">
        <v>76</v>
      </c>
      <c r="J186" s="67">
        <f>SUM(G196:G201)</f>
        <v>0</v>
      </c>
    </row>
    <row r="187" spans="1:10" ht="29" x14ac:dyDescent="0.35">
      <c r="A187" s="424" t="s">
        <v>71</v>
      </c>
      <c r="B187" s="24"/>
      <c r="C187" s="25"/>
      <c r="D187" s="25"/>
      <c r="E187" s="25"/>
      <c r="F187" s="25"/>
      <c r="G187" s="61">
        <f t="shared" si="27"/>
        <v>0</v>
      </c>
      <c r="I187" s="114" t="s">
        <v>77</v>
      </c>
      <c r="J187" s="66">
        <f>SUM(G203:G205)</f>
        <v>0</v>
      </c>
    </row>
    <row r="188" spans="1:10" ht="29" x14ac:dyDescent="0.35">
      <c r="A188" s="424" t="s">
        <v>71</v>
      </c>
      <c r="B188" s="24"/>
      <c r="C188" s="25"/>
      <c r="D188" s="25"/>
      <c r="E188" s="25"/>
      <c r="F188" s="25"/>
      <c r="G188" s="61">
        <f t="shared" si="27"/>
        <v>0</v>
      </c>
      <c r="I188" s="115" t="s">
        <v>79</v>
      </c>
      <c r="J188" s="67">
        <f>SUM(G207:G209)</f>
        <v>0</v>
      </c>
    </row>
    <row r="189" spans="1:10" ht="43.5" x14ac:dyDescent="0.35">
      <c r="A189" s="424" t="s">
        <v>71</v>
      </c>
      <c r="B189" s="24"/>
      <c r="C189" s="25"/>
      <c r="D189" s="25"/>
      <c r="E189" s="25"/>
      <c r="F189" s="25"/>
      <c r="G189" s="61">
        <f t="shared" si="27"/>
        <v>0</v>
      </c>
      <c r="I189" s="116" t="s">
        <v>80</v>
      </c>
      <c r="J189" s="68">
        <f>J186+J188+J185</f>
        <v>0</v>
      </c>
    </row>
    <row r="190" spans="1:10" ht="43.5" x14ac:dyDescent="0.35">
      <c r="A190" s="424" t="s">
        <v>71</v>
      </c>
      <c r="B190" s="24"/>
      <c r="C190" s="25"/>
      <c r="D190" s="25"/>
      <c r="E190" s="25"/>
      <c r="F190" s="25"/>
      <c r="G190" s="61">
        <f t="shared" si="27"/>
        <v>0</v>
      </c>
      <c r="I190" s="117" t="s">
        <v>81</v>
      </c>
      <c r="J190" s="69">
        <f>J184+J187</f>
        <v>0</v>
      </c>
    </row>
    <row r="191" spans="1:10" ht="29.5" thickBot="1" x14ac:dyDescent="0.4">
      <c r="A191" s="401"/>
      <c r="B191" s="394" t="s">
        <v>70</v>
      </c>
      <c r="C191" s="365" t="s">
        <v>202</v>
      </c>
      <c r="D191" s="394" t="s">
        <v>203</v>
      </c>
      <c r="E191" s="56" t="s">
        <v>204</v>
      </c>
      <c r="F191" s="56" t="s">
        <v>205</v>
      </c>
      <c r="G191" s="56" t="s">
        <v>206</v>
      </c>
      <c r="I191" s="118" t="s">
        <v>110</v>
      </c>
      <c r="J191" s="53">
        <f>(J189+J190)</f>
        <v>0</v>
      </c>
    </row>
    <row r="192" spans="1:10" ht="29" x14ac:dyDescent="0.35">
      <c r="A192" s="428" t="s">
        <v>78</v>
      </c>
      <c r="B192" s="19"/>
      <c r="C192" s="20"/>
      <c r="D192" s="21"/>
      <c r="E192" s="21"/>
      <c r="F192" s="21"/>
      <c r="G192" s="62">
        <f t="shared" ref="G192:G194" si="28">C192+D192-E192-F192</f>
        <v>0</v>
      </c>
      <c r="I192" s="95" t="s">
        <v>82</v>
      </c>
      <c r="J192" s="70"/>
    </row>
    <row r="193" spans="1:10" ht="29" x14ac:dyDescent="0.35">
      <c r="A193" s="428" t="s">
        <v>78</v>
      </c>
      <c r="B193" s="22"/>
      <c r="C193" s="20"/>
      <c r="D193" s="21"/>
      <c r="E193" s="21"/>
      <c r="F193" s="21"/>
      <c r="G193" s="62">
        <f t="shared" si="28"/>
        <v>0</v>
      </c>
      <c r="I193" s="119" t="s">
        <v>83</v>
      </c>
      <c r="J193" s="71">
        <f>SUM(F213:F214)</f>
        <v>0</v>
      </c>
    </row>
    <row r="194" spans="1:10" ht="29.5" thickBot="1" x14ac:dyDescent="0.4">
      <c r="A194" s="428" t="s">
        <v>78</v>
      </c>
      <c r="B194" s="23"/>
      <c r="C194" s="20"/>
      <c r="D194" s="21"/>
      <c r="E194" s="21"/>
      <c r="F194" s="21"/>
      <c r="G194" s="62">
        <f t="shared" si="28"/>
        <v>0</v>
      </c>
      <c r="I194" s="119" t="s">
        <v>84</v>
      </c>
      <c r="J194" s="71">
        <f>SUM(F215:F216)</f>
        <v>0</v>
      </c>
    </row>
    <row r="195" spans="1:10" ht="29.5" thickBot="1" x14ac:dyDescent="0.4">
      <c r="A195" s="401"/>
      <c r="B195" s="394" t="s">
        <v>70</v>
      </c>
      <c r="C195" s="365" t="s">
        <v>202</v>
      </c>
      <c r="D195" s="394" t="s">
        <v>203</v>
      </c>
      <c r="E195" s="56" t="s">
        <v>204</v>
      </c>
      <c r="F195" s="56" t="s">
        <v>205</v>
      </c>
      <c r="G195" s="56" t="s">
        <v>206</v>
      </c>
      <c r="I195" s="120" t="s">
        <v>85</v>
      </c>
      <c r="J195" s="72">
        <f>SUM(F217:F218)</f>
        <v>0</v>
      </c>
    </row>
    <row r="196" spans="1:10" x14ac:dyDescent="0.35">
      <c r="A196" s="428" t="s">
        <v>76</v>
      </c>
      <c r="B196" s="19"/>
      <c r="C196" s="20"/>
      <c r="D196" s="21"/>
      <c r="E196" s="21"/>
      <c r="F196" s="21"/>
      <c r="G196" s="62">
        <f t="shared" ref="G196:G201" si="29">C196+D196-E196-F196</f>
        <v>0</v>
      </c>
      <c r="I196" s="120" t="s">
        <v>86</v>
      </c>
      <c r="J196" s="72">
        <f>SUM(F219:F220)</f>
        <v>0</v>
      </c>
    </row>
    <row r="197" spans="1:10" x14ac:dyDescent="0.35">
      <c r="A197" s="428" t="s">
        <v>76</v>
      </c>
      <c r="B197" s="22"/>
      <c r="C197" s="20"/>
      <c r="D197" s="21"/>
      <c r="E197" s="21"/>
      <c r="F197" s="21"/>
      <c r="G197" s="62">
        <f t="shared" si="29"/>
        <v>0</v>
      </c>
      <c r="I197" s="121" t="s">
        <v>108</v>
      </c>
      <c r="J197" s="73">
        <f>SUM(J193:J196)</f>
        <v>0</v>
      </c>
    </row>
    <row r="198" spans="1:10" x14ac:dyDescent="0.35">
      <c r="A198" s="428" t="s">
        <v>76</v>
      </c>
      <c r="B198" s="22"/>
      <c r="C198" s="20"/>
      <c r="D198" s="21"/>
      <c r="E198" s="21"/>
      <c r="F198" s="21"/>
      <c r="G198" s="62">
        <f t="shared" si="29"/>
        <v>0</v>
      </c>
      <c r="I198" s="74"/>
      <c r="J198" s="74"/>
    </row>
    <row r="199" spans="1:10" x14ac:dyDescent="0.35">
      <c r="A199" s="428" t="s">
        <v>76</v>
      </c>
      <c r="B199" s="22"/>
      <c r="C199" s="20"/>
      <c r="D199" s="21"/>
      <c r="E199" s="21"/>
      <c r="F199" s="21"/>
      <c r="G199" s="62">
        <f t="shared" si="29"/>
        <v>0</v>
      </c>
      <c r="I199" s="108" t="s">
        <v>210</v>
      </c>
      <c r="J199" s="75">
        <f>J189+J190+SUM(J193:J196)</f>
        <v>0</v>
      </c>
    </row>
    <row r="200" spans="1:10" x14ac:dyDescent="0.35">
      <c r="A200" s="428" t="s">
        <v>76</v>
      </c>
      <c r="B200" s="22"/>
      <c r="C200" s="20"/>
      <c r="D200" s="21"/>
      <c r="E200" s="21"/>
      <c r="F200" s="21"/>
      <c r="G200" s="62">
        <f t="shared" si="29"/>
        <v>0</v>
      </c>
      <c r="I200" s="74"/>
      <c r="J200" s="74"/>
    </row>
    <row r="201" spans="1:10" ht="44" thickBot="1" x14ac:dyDescent="0.4">
      <c r="A201" s="428" t="s">
        <v>76</v>
      </c>
      <c r="B201" s="23"/>
      <c r="C201" s="20"/>
      <c r="D201" s="21"/>
      <c r="E201" s="21"/>
      <c r="F201" s="21"/>
      <c r="G201" s="62">
        <f t="shared" si="29"/>
        <v>0</v>
      </c>
      <c r="I201" s="95" t="s">
        <v>88</v>
      </c>
      <c r="J201" s="76" t="e">
        <f>J189/J199</f>
        <v>#DIV/0!</v>
      </c>
    </row>
    <row r="202" spans="1:10" ht="29" x14ac:dyDescent="0.35">
      <c r="A202" s="431"/>
      <c r="B202" s="394" t="s">
        <v>70</v>
      </c>
      <c r="C202" s="365" t="s">
        <v>202</v>
      </c>
      <c r="D202" s="394" t="s">
        <v>203</v>
      </c>
      <c r="E202" s="56" t="s">
        <v>204</v>
      </c>
      <c r="F202" s="56" t="s">
        <v>205</v>
      </c>
      <c r="G202" s="56" t="s">
        <v>206</v>
      </c>
      <c r="I202" s="95" t="s">
        <v>89</v>
      </c>
      <c r="J202" s="76" t="e">
        <f>J191/J199</f>
        <v>#DIV/0!</v>
      </c>
    </row>
    <row r="203" spans="1:10" ht="29" x14ac:dyDescent="0.35">
      <c r="A203" s="424" t="s">
        <v>87</v>
      </c>
      <c r="B203" s="24"/>
      <c r="C203" s="25"/>
      <c r="D203" s="25"/>
      <c r="E203" s="25"/>
      <c r="F203" s="25"/>
      <c r="G203" s="61">
        <f t="shared" ref="G203:G205" si="30">C203+D203-E203-F203</f>
        <v>0</v>
      </c>
      <c r="I203" s="122"/>
      <c r="J203" s="77"/>
    </row>
    <row r="204" spans="1:10" ht="29.5" thickBot="1" x14ac:dyDescent="0.4">
      <c r="A204" s="424" t="s">
        <v>87</v>
      </c>
      <c r="B204" s="24"/>
      <c r="C204" s="25"/>
      <c r="D204" s="25"/>
      <c r="E204" s="25"/>
      <c r="F204" s="25"/>
      <c r="G204" s="61">
        <f t="shared" si="30"/>
        <v>0</v>
      </c>
      <c r="I204" s="111"/>
      <c r="J204" s="78"/>
    </row>
    <row r="205" spans="1:10" ht="44" thickBot="1" x14ac:dyDescent="0.4">
      <c r="A205" s="424" t="s">
        <v>87</v>
      </c>
      <c r="B205" s="24"/>
      <c r="C205" s="25"/>
      <c r="D205" s="25"/>
      <c r="E205" s="25"/>
      <c r="F205" s="25"/>
      <c r="G205" s="61">
        <f t="shared" si="30"/>
        <v>0</v>
      </c>
      <c r="I205" s="123" t="s">
        <v>97</v>
      </c>
      <c r="J205" s="79">
        <f>SUM(G192:G194,G196:G201,G207:G209)</f>
        <v>0</v>
      </c>
    </row>
    <row r="206" spans="1:10" ht="44" thickBot="1" x14ac:dyDescent="0.4">
      <c r="A206" s="401"/>
      <c r="B206" s="394" t="s">
        <v>70</v>
      </c>
      <c r="C206" s="365" t="s">
        <v>202</v>
      </c>
      <c r="D206" s="394" t="s">
        <v>203</v>
      </c>
      <c r="E206" s="56" t="s">
        <v>204</v>
      </c>
      <c r="F206" s="56" t="s">
        <v>205</v>
      </c>
      <c r="G206" s="56" t="s">
        <v>206</v>
      </c>
      <c r="I206" s="124" t="s">
        <v>98</v>
      </c>
      <c r="J206" s="80">
        <f>SUM(G184:G190,G203:G205)</f>
        <v>0</v>
      </c>
    </row>
    <row r="207" spans="1:10" ht="29" x14ac:dyDescent="0.35">
      <c r="A207" s="428" t="s">
        <v>90</v>
      </c>
      <c r="B207" s="19"/>
      <c r="C207" s="20"/>
      <c r="D207" s="21"/>
      <c r="E207" s="21"/>
      <c r="F207" s="21"/>
      <c r="G207" s="64">
        <f>C207+D207-E207-F207</f>
        <v>0</v>
      </c>
      <c r="I207" s="125" t="s">
        <v>208</v>
      </c>
      <c r="J207" s="81">
        <f>J205+J206+SUM(F213:F220)</f>
        <v>0</v>
      </c>
    </row>
    <row r="208" spans="1:10" ht="58" x14ac:dyDescent="0.35">
      <c r="A208" s="428" t="s">
        <v>90</v>
      </c>
      <c r="B208" s="22"/>
      <c r="C208" s="20"/>
      <c r="D208" s="21"/>
      <c r="E208" s="21"/>
      <c r="F208" s="21"/>
      <c r="G208" s="64">
        <f t="shared" ref="G208:G209" si="31">C208+D208-E208-F208</f>
        <v>0</v>
      </c>
      <c r="I208" s="126" t="s">
        <v>99</v>
      </c>
      <c r="J208" s="18" t="e">
        <f>J205/J207</f>
        <v>#DIV/0!</v>
      </c>
    </row>
    <row r="209" spans="1:10" ht="29.5" thickBot="1" x14ac:dyDescent="0.4">
      <c r="A209" s="428" t="s">
        <v>90</v>
      </c>
      <c r="B209" s="23"/>
      <c r="C209" s="20"/>
      <c r="D209" s="21"/>
      <c r="E209" s="21"/>
      <c r="F209" s="21"/>
      <c r="G209" s="64">
        <f t="shared" si="31"/>
        <v>0</v>
      </c>
      <c r="I209" s="126" t="s">
        <v>100</v>
      </c>
      <c r="J209" s="82" t="e">
        <f>(J205+J206)/J207</f>
        <v>#DIV/0!</v>
      </c>
    </row>
    <row r="211" spans="1:10" ht="21" x14ac:dyDescent="0.35">
      <c r="A211" s="433" t="s">
        <v>82</v>
      </c>
      <c r="B211" s="410"/>
      <c r="C211" s="34"/>
      <c r="D211" s="34"/>
      <c r="E211" s="34"/>
      <c r="F211" s="34"/>
      <c r="H211" s="252"/>
    </row>
    <row r="212" spans="1:10" ht="29" x14ac:dyDescent="0.35">
      <c r="A212" s="393"/>
      <c r="B212" s="394" t="s">
        <v>95</v>
      </c>
      <c r="C212" s="365" t="s">
        <v>207</v>
      </c>
      <c r="D212" s="365" t="s">
        <v>203</v>
      </c>
      <c r="E212" s="365" t="s">
        <v>204</v>
      </c>
      <c r="F212" s="365" t="s">
        <v>96</v>
      </c>
      <c r="H212" s="252"/>
    </row>
    <row r="213" spans="1:10" x14ac:dyDescent="0.35">
      <c r="A213" s="434" t="s">
        <v>83</v>
      </c>
      <c r="B213" s="26"/>
      <c r="C213" s="9"/>
      <c r="D213" s="9"/>
      <c r="E213" s="9"/>
      <c r="F213" s="57">
        <f>C213+D213-E213</f>
        <v>0</v>
      </c>
      <c r="H213" s="252"/>
    </row>
    <row r="214" spans="1:10" x14ac:dyDescent="0.35">
      <c r="A214" s="434" t="s">
        <v>83</v>
      </c>
      <c r="B214" s="26"/>
      <c r="C214" s="9"/>
      <c r="D214" s="9"/>
      <c r="E214" s="9"/>
      <c r="F214" s="57">
        <f t="shared" ref="F214:F220" si="32">C214+D214-E214</f>
        <v>0</v>
      </c>
      <c r="H214" s="412"/>
    </row>
    <row r="215" spans="1:10" x14ac:dyDescent="0.35">
      <c r="A215" s="434" t="s">
        <v>84</v>
      </c>
      <c r="B215" s="26"/>
      <c r="C215" s="9"/>
      <c r="D215" s="9"/>
      <c r="E215" s="9"/>
      <c r="F215" s="57">
        <f t="shared" si="32"/>
        <v>0</v>
      </c>
    </row>
    <row r="216" spans="1:10" x14ac:dyDescent="0.35">
      <c r="A216" s="434" t="s">
        <v>84</v>
      </c>
      <c r="B216" s="26"/>
      <c r="C216" s="9"/>
      <c r="D216" s="9"/>
      <c r="E216" s="9"/>
      <c r="F216" s="57">
        <f t="shared" si="32"/>
        <v>0</v>
      </c>
    </row>
    <row r="217" spans="1:10" x14ac:dyDescent="0.35">
      <c r="A217" s="435" t="s">
        <v>85</v>
      </c>
      <c r="B217" s="26"/>
      <c r="C217" s="9"/>
      <c r="D217" s="9"/>
      <c r="E217" s="9"/>
      <c r="F217" s="57">
        <f t="shared" si="32"/>
        <v>0</v>
      </c>
    </row>
    <row r="218" spans="1:10" x14ac:dyDescent="0.35">
      <c r="A218" s="435" t="s">
        <v>85</v>
      </c>
      <c r="B218" s="26"/>
      <c r="C218" s="9"/>
      <c r="D218" s="9"/>
      <c r="E218" s="9"/>
      <c r="F218" s="57">
        <f t="shared" si="32"/>
        <v>0</v>
      </c>
    </row>
    <row r="219" spans="1:10" x14ac:dyDescent="0.35">
      <c r="A219" s="435" t="s">
        <v>86</v>
      </c>
      <c r="B219" s="26"/>
      <c r="C219" s="9"/>
      <c r="D219" s="9"/>
      <c r="E219" s="9"/>
      <c r="F219" s="57">
        <f t="shared" si="32"/>
        <v>0</v>
      </c>
    </row>
    <row r="220" spans="1:10" x14ac:dyDescent="0.35">
      <c r="A220" s="435" t="s">
        <v>86</v>
      </c>
      <c r="B220" s="26"/>
      <c r="C220" s="9"/>
      <c r="D220" s="9"/>
      <c r="E220" s="9"/>
      <c r="F220" s="57">
        <f t="shared" si="32"/>
        <v>0</v>
      </c>
    </row>
    <row r="223" spans="1:10" x14ac:dyDescent="0.35">
      <c r="A223" s="418" t="s">
        <v>109</v>
      </c>
      <c r="B223" s="196" t="s">
        <v>160</v>
      </c>
      <c r="D223" s="351"/>
      <c r="E223" s="59"/>
      <c r="F223" s="59"/>
      <c r="G223" s="59"/>
      <c r="I223" s="83"/>
      <c r="J223" s="83"/>
    </row>
    <row r="224" spans="1:10" ht="23.5" x14ac:dyDescent="0.35">
      <c r="A224" s="419" t="s">
        <v>28</v>
      </c>
      <c r="B224" s="420"/>
      <c r="E224" s="59"/>
      <c r="F224" s="59"/>
      <c r="G224" s="59"/>
      <c r="I224" s="83"/>
      <c r="J224" s="83"/>
    </row>
    <row r="225" spans="1:10" ht="29" x14ac:dyDescent="0.35">
      <c r="A225" s="421" t="s">
        <v>69</v>
      </c>
      <c r="B225" s="422" t="s">
        <v>70</v>
      </c>
      <c r="C225" s="423" t="s">
        <v>202</v>
      </c>
      <c r="D225" s="422" t="s">
        <v>203</v>
      </c>
      <c r="E225" s="60" t="s">
        <v>204</v>
      </c>
      <c r="F225" s="60" t="s">
        <v>205</v>
      </c>
      <c r="G225" s="60" t="s">
        <v>206</v>
      </c>
      <c r="I225" s="65" t="s">
        <v>211</v>
      </c>
      <c r="J225" s="65" t="s">
        <v>28</v>
      </c>
    </row>
    <row r="226" spans="1:10" x14ac:dyDescent="0.35">
      <c r="A226" s="424" t="s">
        <v>71</v>
      </c>
      <c r="B226" s="24"/>
      <c r="C226" s="25"/>
      <c r="D226" s="25"/>
      <c r="E226" s="25"/>
      <c r="F226" s="25"/>
      <c r="G226" s="61">
        <f>C226+D226-E226-F226</f>
        <v>0</v>
      </c>
      <c r="I226" s="114" t="s">
        <v>71</v>
      </c>
      <c r="J226" s="66">
        <f>SUM(G226:G232)</f>
        <v>0</v>
      </c>
    </row>
    <row r="227" spans="1:10" x14ac:dyDescent="0.35">
      <c r="A227" s="424" t="s">
        <v>71</v>
      </c>
      <c r="B227" s="24"/>
      <c r="C227" s="25"/>
      <c r="D227" s="25"/>
      <c r="E227" s="25"/>
      <c r="F227" s="25"/>
      <c r="G227" s="61">
        <f t="shared" ref="G227:G232" si="33">C227+D227-E227-F227</f>
        <v>0</v>
      </c>
      <c r="I227" s="115" t="s">
        <v>75</v>
      </c>
      <c r="J227" s="67">
        <f>SUM(G234:G236)</f>
        <v>0</v>
      </c>
    </row>
    <row r="228" spans="1:10" x14ac:dyDescent="0.35">
      <c r="A228" s="424" t="s">
        <v>71</v>
      </c>
      <c r="B228" s="24"/>
      <c r="C228" s="25"/>
      <c r="D228" s="25"/>
      <c r="E228" s="25"/>
      <c r="F228" s="25"/>
      <c r="G228" s="61">
        <f t="shared" si="33"/>
        <v>0</v>
      </c>
      <c r="I228" s="115" t="s">
        <v>76</v>
      </c>
      <c r="J228" s="67">
        <f>SUM(G238:G243)</f>
        <v>0</v>
      </c>
    </row>
    <row r="229" spans="1:10" ht="29" x14ac:dyDescent="0.35">
      <c r="A229" s="424" t="s">
        <v>71</v>
      </c>
      <c r="B229" s="24"/>
      <c r="C229" s="25"/>
      <c r="D229" s="25"/>
      <c r="E229" s="25"/>
      <c r="F229" s="25"/>
      <c r="G229" s="61">
        <f t="shared" si="33"/>
        <v>0</v>
      </c>
      <c r="I229" s="114" t="s">
        <v>77</v>
      </c>
      <c r="J229" s="66">
        <f>SUM(G245:G247)</f>
        <v>0</v>
      </c>
    </row>
    <row r="230" spans="1:10" ht="29" x14ac:dyDescent="0.35">
      <c r="A230" s="424" t="s">
        <v>71</v>
      </c>
      <c r="B230" s="24"/>
      <c r="C230" s="25"/>
      <c r="D230" s="25"/>
      <c r="E230" s="25"/>
      <c r="F230" s="25"/>
      <c r="G230" s="61">
        <f t="shared" si="33"/>
        <v>0</v>
      </c>
      <c r="I230" s="115" t="s">
        <v>79</v>
      </c>
      <c r="J230" s="67">
        <f>SUM(G249:G251)</f>
        <v>0</v>
      </c>
    </row>
    <row r="231" spans="1:10" ht="43.5" x14ac:dyDescent="0.35">
      <c r="A231" s="424" t="s">
        <v>71</v>
      </c>
      <c r="B231" s="24"/>
      <c r="C231" s="25"/>
      <c r="D231" s="25"/>
      <c r="E231" s="25"/>
      <c r="F231" s="25"/>
      <c r="G231" s="61">
        <f t="shared" si="33"/>
        <v>0</v>
      </c>
      <c r="I231" s="116" t="s">
        <v>80</v>
      </c>
      <c r="J231" s="68">
        <f>J228+J230+J227</f>
        <v>0</v>
      </c>
    </row>
    <row r="232" spans="1:10" ht="43.5" x14ac:dyDescent="0.35">
      <c r="A232" s="424" t="s">
        <v>71</v>
      </c>
      <c r="B232" s="24"/>
      <c r="C232" s="25"/>
      <c r="D232" s="25"/>
      <c r="E232" s="25"/>
      <c r="F232" s="25"/>
      <c r="G232" s="61">
        <f t="shared" si="33"/>
        <v>0</v>
      </c>
      <c r="I232" s="117" t="s">
        <v>81</v>
      </c>
      <c r="J232" s="69">
        <f>J226+J229</f>
        <v>0</v>
      </c>
    </row>
    <row r="233" spans="1:10" ht="29.5" thickBot="1" x14ac:dyDescent="0.4">
      <c r="A233" s="401"/>
      <c r="B233" s="394" t="s">
        <v>70</v>
      </c>
      <c r="C233" s="365" t="s">
        <v>202</v>
      </c>
      <c r="D233" s="394" t="s">
        <v>203</v>
      </c>
      <c r="E233" s="56" t="s">
        <v>204</v>
      </c>
      <c r="F233" s="56" t="s">
        <v>205</v>
      </c>
      <c r="G233" s="56" t="s">
        <v>206</v>
      </c>
      <c r="I233" s="118" t="s">
        <v>110</v>
      </c>
      <c r="J233" s="53">
        <f>(J231+J232)</f>
        <v>0</v>
      </c>
    </row>
    <row r="234" spans="1:10" ht="29" x14ac:dyDescent="0.35">
      <c r="A234" s="428" t="s">
        <v>78</v>
      </c>
      <c r="B234" s="19"/>
      <c r="C234" s="20"/>
      <c r="D234" s="21"/>
      <c r="E234" s="21"/>
      <c r="F234" s="21"/>
      <c r="G234" s="62">
        <f t="shared" ref="G234:G236" si="34">C234+D234-E234-F234</f>
        <v>0</v>
      </c>
      <c r="I234" s="95" t="s">
        <v>82</v>
      </c>
      <c r="J234" s="70"/>
    </row>
    <row r="235" spans="1:10" ht="29" x14ac:dyDescent="0.35">
      <c r="A235" s="428" t="s">
        <v>78</v>
      </c>
      <c r="B235" s="22"/>
      <c r="C235" s="20"/>
      <c r="D235" s="21"/>
      <c r="E235" s="21"/>
      <c r="F235" s="21"/>
      <c r="G235" s="62">
        <f t="shared" si="34"/>
        <v>0</v>
      </c>
      <c r="I235" s="119" t="s">
        <v>83</v>
      </c>
      <c r="J235" s="71">
        <f>SUM(F255:F256)</f>
        <v>0</v>
      </c>
    </row>
    <row r="236" spans="1:10" ht="29.5" thickBot="1" x14ac:dyDescent="0.4">
      <c r="A236" s="428" t="s">
        <v>78</v>
      </c>
      <c r="B236" s="23"/>
      <c r="C236" s="20"/>
      <c r="D236" s="21"/>
      <c r="E236" s="21"/>
      <c r="F236" s="21"/>
      <c r="G236" s="62">
        <f t="shared" si="34"/>
        <v>0</v>
      </c>
      <c r="I236" s="119" t="s">
        <v>84</v>
      </c>
      <c r="J236" s="71">
        <f>SUM(F257:F258)</f>
        <v>0</v>
      </c>
    </row>
    <row r="237" spans="1:10" ht="29.5" thickBot="1" x14ac:dyDescent="0.4">
      <c r="A237" s="401"/>
      <c r="B237" s="394" t="s">
        <v>70</v>
      </c>
      <c r="C237" s="365" t="s">
        <v>202</v>
      </c>
      <c r="D237" s="394" t="s">
        <v>203</v>
      </c>
      <c r="E237" s="56" t="s">
        <v>204</v>
      </c>
      <c r="F237" s="56" t="s">
        <v>205</v>
      </c>
      <c r="G237" s="56" t="s">
        <v>206</v>
      </c>
      <c r="I237" s="120" t="s">
        <v>85</v>
      </c>
      <c r="J237" s="72">
        <f>SUM(F259:F260)</f>
        <v>0</v>
      </c>
    </row>
    <row r="238" spans="1:10" x14ac:dyDescent="0.35">
      <c r="A238" s="428" t="s">
        <v>76</v>
      </c>
      <c r="B238" s="19"/>
      <c r="C238" s="20"/>
      <c r="D238" s="21"/>
      <c r="E238" s="21"/>
      <c r="F238" s="21"/>
      <c r="G238" s="62">
        <f t="shared" ref="G238:G243" si="35">C238+D238-E238-F238</f>
        <v>0</v>
      </c>
      <c r="I238" s="120" t="s">
        <v>86</v>
      </c>
      <c r="J238" s="72">
        <f>SUM(F261:F262)</f>
        <v>0</v>
      </c>
    </row>
    <row r="239" spans="1:10" x14ac:dyDescent="0.35">
      <c r="A239" s="428" t="s">
        <v>76</v>
      </c>
      <c r="B239" s="22"/>
      <c r="C239" s="20"/>
      <c r="D239" s="21"/>
      <c r="E239" s="21"/>
      <c r="F239" s="21"/>
      <c r="G239" s="62">
        <f t="shared" si="35"/>
        <v>0</v>
      </c>
      <c r="I239" s="121" t="s">
        <v>108</v>
      </c>
      <c r="J239" s="73">
        <f>SUM(J235:J238)</f>
        <v>0</v>
      </c>
    </row>
    <row r="240" spans="1:10" x14ac:dyDescent="0.35">
      <c r="A240" s="428" t="s">
        <v>76</v>
      </c>
      <c r="B240" s="22"/>
      <c r="C240" s="20"/>
      <c r="D240" s="21"/>
      <c r="E240" s="21"/>
      <c r="F240" s="21"/>
      <c r="G240" s="62">
        <f t="shared" si="35"/>
        <v>0</v>
      </c>
      <c r="I240" s="74"/>
      <c r="J240" s="74"/>
    </row>
    <row r="241" spans="1:10" x14ac:dyDescent="0.35">
      <c r="A241" s="428" t="s">
        <v>76</v>
      </c>
      <c r="B241" s="22"/>
      <c r="C241" s="20"/>
      <c r="D241" s="21"/>
      <c r="E241" s="21"/>
      <c r="F241" s="21"/>
      <c r="G241" s="62">
        <f t="shared" si="35"/>
        <v>0</v>
      </c>
      <c r="I241" s="108" t="s">
        <v>210</v>
      </c>
      <c r="J241" s="75">
        <f>J231+J232+SUM(J235:J238)</f>
        <v>0</v>
      </c>
    </row>
    <row r="242" spans="1:10" x14ac:dyDescent="0.35">
      <c r="A242" s="428" t="s">
        <v>76</v>
      </c>
      <c r="B242" s="22"/>
      <c r="C242" s="20"/>
      <c r="D242" s="21"/>
      <c r="E242" s="21"/>
      <c r="F242" s="21"/>
      <c r="G242" s="62">
        <f t="shared" si="35"/>
        <v>0</v>
      </c>
      <c r="I242" s="74"/>
      <c r="J242" s="74"/>
    </row>
    <row r="243" spans="1:10" ht="44" thickBot="1" x14ac:dyDescent="0.4">
      <c r="A243" s="428" t="s">
        <v>76</v>
      </c>
      <c r="B243" s="23"/>
      <c r="C243" s="20"/>
      <c r="D243" s="21"/>
      <c r="E243" s="21"/>
      <c r="F243" s="21"/>
      <c r="G243" s="62">
        <f t="shared" si="35"/>
        <v>0</v>
      </c>
      <c r="I243" s="95" t="s">
        <v>88</v>
      </c>
      <c r="J243" s="76" t="e">
        <f>J231/J241</f>
        <v>#DIV/0!</v>
      </c>
    </row>
    <row r="244" spans="1:10" ht="29" x14ac:dyDescent="0.35">
      <c r="A244" s="431"/>
      <c r="B244" s="394" t="s">
        <v>70</v>
      </c>
      <c r="C244" s="365" t="s">
        <v>202</v>
      </c>
      <c r="D244" s="394" t="s">
        <v>203</v>
      </c>
      <c r="E244" s="56" t="s">
        <v>204</v>
      </c>
      <c r="F244" s="56" t="s">
        <v>205</v>
      </c>
      <c r="G244" s="56" t="s">
        <v>206</v>
      </c>
      <c r="I244" s="95" t="s">
        <v>89</v>
      </c>
      <c r="J244" s="76" t="e">
        <f>J233/J241</f>
        <v>#DIV/0!</v>
      </c>
    </row>
    <row r="245" spans="1:10" ht="29" x14ac:dyDescent="0.35">
      <c r="A245" s="424" t="s">
        <v>87</v>
      </c>
      <c r="B245" s="24"/>
      <c r="C245" s="25"/>
      <c r="D245" s="25"/>
      <c r="E245" s="25"/>
      <c r="F245" s="25"/>
      <c r="G245" s="61">
        <f t="shared" ref="G245:G247" si="36">C245+D245-E245-F245</f>
        <v>0</v>
      </c>
      <c r="I245" s="122"/>
      <c r="J245" s="77"/>
    </row>
    <row r="246" spans="1:10" ht="29.5" thickBot="1" x14ac:dyDescent="0.4">
      <c r="A246" s="424" t="s">
        <v>87</v>
      </c>
      <c r="B246" s="24"/>
      <c r="C246" s="25"/>
      <c r="D246" s="25"/>
      <c r="E246" s="25"/>
      <c r="F246" s="25"/>
      <c r="G246" s="61">
        <f t="shared" si="36"/>
        <v>0</v>
      </c>
      <c r="I246" s="111"/>
      <c r="J246" s="78"/>
    </row>
    <row r="247" spans="1:10" ht="44" thickBot="1" x14ac:dyDescent="0.4">
      <c r="A247" s="424" t="s">
        <v>87</v>
      </c>
      <c r="B247" s="24"/>
      <c r="C247" s="25"/>
      <c r="D247" s="25"/>
      <c r="E247" s="25"/>
      <c r="F247" s="25"/>
      <c r="G247" s="61">
        <f t="shared" si="36"/>
        <v>0</v>
      </c>
      <c r="I247" s="123" t="s">
        <v>97</v>
      </c>
      <c r="J247" s="79">
        <f>SUM(G234:G236,G238:G243,G249:G251)</f>
        <v>0</v>
      </c>
    </row>
    <row r="248" spans="1:10" ht="44" thickBot="1" x14ac:dyDescent="0.4">
      <c r="A248" s="401"/>
      <c r="B248" s="394" t="s">
        <v>70</v>
      </c>
      <c r="C248" s="365" t="s">
        <v>202</v>
      </c>
      <c r="D248" s="394" t="s">
        <v>203</v>
      </c>
      <c r="E248" s="56" t="s">
        <v>204</v>
      </c>
      <c r="F248" s="56" t="s">
        <v>205</v>
      </c>
      <c r="G248" s="56" t="s">
        <v>206</v>
      </c>
      <c r="I248" s="124" t="s">
        <v>98</v>
      </c>
      <c r="J248" s="80">
        <f>SUM(G226:G232,G245:G247)</f>
        <v>0</v>
      </c>
    </row>
    <row r="249" spans="1:10" ht="29" x14ac:dyDescent="0.35">
      <c r="A249" s="428" t="s">
        <v>90</v>
      </c>
      <c r="B249" s="19"/>
      <c r="C249" s="20"/>
      <c r="D249" s="21"/>
      <c r="E249" s="21"/>
      <c r="F249" s="21"/>
      <c r="G249" s="64">
        <f>C249+D249-E249-F249</f>
        <v>0</v>
      </c>
      <c r="I249" s="125" t="s">
        <v>208</v>
      </c>
      <c r="J249" s="81">
        <f>J247+J248+SUM(F255:F262)</f>
        <v>0</v>
      </c>
    </row>
    <row r="250" spans="1:10" ht="58" x14ac:dyDescent="0.35">
      <c r="A250" s="428" t="s">
        <v>90</v>
      </c>
      <c r="B250" s="22"/>
      <c r="C250" s="20"/>
      <c r="D250" s="21"/>
      <c r="E250" s="21"/>
      <c r="F250" s="21"/>
      <c r="G250" s="64">
        <f t="shared" ref="G250:G251" si="37">C250+D250-E250-F250</f>
        <v>0</v>
      </c>
      <c r="I250" s="126" t="s">
        <v>99</v>
      </c>
      <c r="J250" s="18" t="e">
        <f>J247/J249</f>
        <v>#DIV/0!</v>
      </c>
    </row>
    <row r="251" spans="1:10" ht="29.5" thickBot="1" x14ac:dyDescent="0.4">
      <c r="A251" s="428" t="s">
        <v>90</v>
      </c>
      <c r="B251" s="23"/>
      <c r="C251" s="20"/>
      <c r="D251" s="21"/>
      <c r="E251" s="21"/>
      <c r="F251" s="21"/>
      <c r="G251" s="64">
        <f t="shared" si="37"/>
        <v>0</v>
      </c>
      <c r="I251" s="126" t="s">
        <v>100</v>
      </c>
      <c r="J251" s="82" t="e">
        <f>(J247+J248)/J249</f>
        <v>#DIV/0!</v>
      </c>
    </row>
    <row r="253" spans="1:10" ht="21" x14ac:dyDescent="0.35">
      <c r="A253" s="433" t="s">
        <v>82</v>
      </c>
      <c r="B253" s="410"/>
      <c r="C253" s="34"/>
      <c r="D253" s="34"/>
      <c r="E253" s="34"/>
      <c r="F253" s="34"/>
      <c r="H253" s="252"/>
    </row>
    <row r="254" spans="1:10" ht="29" x14ac:dyDescent="0.35">
      <c r="A254" s="393"/>
      <c r="B254" s="394" t="s">
        <v>95</v>
      </c>
      <c r="C254" s="365" t="s">
        <v>207</v>
      </c>
      <c r="D254" s="365" t="s">
        <v>203</v>
      </c>
      <c r="E254" s="365" t="s">
        <v>204</v>
      </c>
      <c r="F254" s="365" t="s">
        <v>96</v>
      </c>
      <c r="H254" s="252"/>
    </row>
    <row r="255" spans="1:10" x14ac:dyDescent="0.35">
      <c r="A255" s="434" t="s">
        <v>83</v>
      </c>
      <c r="B255" s="26"/>
      <c r="C255" s="9"/>
      <c r="D255" s="9"/>
      <c r="E255" s="9"/>
      <c r="F255" s="57">
        <f>C255+D255-E255</f>
        <v>0</v>
      </c>
      <c r="H255" s="252"/>
    </row>
    <row r="256" spans="1:10" x14ac:dyDescent="0.35">
      <c r="A256" s="434" t="s">
        <v>83</v>
      </c>
      <c r="B256" s="26"/>
      <c r="C256" s="9"/>
      <c r="D256" s="9"/>
      <c r="E256" s="9"/>
      <c r="F256" s="57">
        <f t="shared" ref="F256:F262" si="38">C256+D256-E256</f>
        <v>0</v>
      </c>
      <c r="H256" s="412"/>
    </row>
    <row r="257" spans="1:6" x14ac:dyDescent="0.35">
      <c r="A257" s="434" t="s">
        <v>84</v>
      </c>
      <c r="B257" s="26"/>
      <c r="C257" s="9"/>
      <c r="D257" s="9"/>
      <c r="E257" s="9"/>
      <c r="F257" s="57">
        <f t="shared" si="38"/>
        <v>0</v>
      </c>
    </row>
    <row r="258" spans="1:6" x14ac:dyDescent="0.35">
      <c r="A258" s="434" t="s">
        <v>84</v>
      </c>
      <c r="B258" s="26"/>
      <c r="C258" s="9"/>
      <c r="D258" s="9"/>
      <c r="E258" s="9"/>
      <c r="F258" s="57">
        <f t="shared" si="38"/>
        <v>0</v>
      </c>
    </row>
    <row r="259" spans="1:6" x14ac:dyDescent="0.35">
      <c r="A259" s="435" t="s">
        <v>85</v>
      </c>
      <c r="B259" s="26"/>
      <c r="C259" s="9"/>
      <c r="D259" s="9"/>
      <c r="E259" s="9"/>
      <c r="F259" s="57">
        <f t="shared" si="38"/>
        <v>0</v>
      </c>
    </row>
    <row r="260" spans="1:6" x14ac:dyDescent="0.35">
      <c r="A260" s="435" t="s">
        <v>85</v>
      </c>
      <c r="B260" s="26"/>
      <c r="C260" s="9"/>
      <c r="D260" s="9"/>
      <c r="E260" s="9"/>
      <c r="F260" s="57">
        <f t="shared" si="38"/>
        <v>0</v>
      </c>
    </row>
    <row r="261" spans="1:6" x14ac:dyDescent="0.35">
      <c r="A261" s="435" t="s">
        <v>86</v>
      </c>
      <c r="B261" s="26"/>
      <c r="C261" s="9"/>
      <c r="D261" s="9"/>
      <c r="E261" s="9"/>
      <c r="F261" s="57">
        <f t="shared" si="38"/>
        <v>0</v>
      </c>
    </row>
    <row r="262" spans="1:6" x14ac:dyDescent="0.35">
      <c r="A262" s="435" t="s">
        <v>86</v>
      </c>
      <c r="B262" s="26"/>
      <c r="C262" s="9"/>
      <c r="D262" s="9"/>
      <c r="E262" s="9"/>
      <c r="F262" s="57">
        <f t="shared" si="38"/>
        <v>0</v>
      </c>
    </row>
  </sheetData>
  <sheetProtection algorithmName="SHA-512" hashValue="+dYW0PXEOnVP63od+2QGEVxl/LKC8LzXhZqKfWYu9rVEHED1RRpKRfx9mxyeFh++dadWI1FIwLNH7evcPmN6PA==" saltValue="o4nBOjZbYcZmPvAzibourA==" spinCount="100000" sheet="1" objects="1" scenarios="1" insertColumns="0" insertRows="0" selectLockedCells="1"/>
  <mergeCells count="8">
    <mergeCell ref="J30:L30"/>
    <mergeCell ref="J31:L31"/>
    <mergeCell ref="A1:B3"/>
    <mergeCell ref="C1:D3"/>
    <mergeCell ref="E1:G3"/>
    <mergeCell ref="I1:O1"/>
    <mergeCell ref="I2:O2"/>
    <mergeCell ref="I3:O6"/>
  </mergeCells>
  <conditionalFormatting sqref="O25">
    <cfRule type="cellIs" dxfId="23" priority="14" operator="lessThan">
      <formula>$N$30</formula>
    </cfRule>
    <cfRule type="cellIs" dxfId="22" priority="15" operator="between">
      <formula>$N$30</formula>
      <formula>$M$30</formula>
    </cfRule>
    <cfRule type="cellIs" dxfId="21" priority="16" operator="greaterThanOrEqual">
      <formula>$M$30</formula>
    </cfRule>
  </conditionalFormatting>
  <conditionalFormatting sqref="O26">
    <cfRule type="cellIs" dxfId="20" priority="11" operator="lessThan">
      <formula>$N$31</formula>
    </cfRule>
    <cfRule type="cellIs" dxfId="19" priority="12" operator="between">
      <formula>$N$31</formula>
      <formula>$M$31</formula>
    </cfRule>
    <cfRule type="cellIs" dxfId="18" priority="13" operator="greaterThanOrEqual">
      <formula>$M$31</formula>
    </cfRule>
  </conditionalFormatting>
  <conditionalFormatting sqref="O27">
    <cfRule type="cellIs" dxfId="17" priority="8" operator="lessThan">
      <formula>$N$30</formula>
    </cfRule>
    <cfRule type="cellIs" dxfId="16" priority="9" operator="between">
      <formula>$N$30</formula>
      <formula>$M$30</formula>
    </cfRule>
    <cfRule type="cellIs" dxfId="15" priority="10" operator="greaterThanOrEqual">
      <formula>$M$30</formula>
    </cfRule>
  </conditionalFormatting>
  <conditionalFormatting sqref="O28">
    <cfRule type="cellIs" dxfId="14" priority="5" operator="lessThan">
      <formula>$N$31</formula>
    </cfRule>
    <cfRule type="cellIs" dxfId="13" priority="6" operator="between">
      <formula>$N$31</formula>
      <formula>$M$31</formula>
    </cfRule>
    <cfRule type="cellIs" dxfId="12" priority="7" operator="greaterThanOrEqual">
      <formula>$M$31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AT27"/>
  <sheetViews>
    <sheetView zoomScale="80" zoomScaleNormal="80" workbookViewId="0">
      <selection activeCell="B21" sqref="B21"/>
    </sheetView>
  </sheetViews>
  <sheetFormatPr baseColWidth="10" defaultColWidth="11.453125" defaultRowHeight="14.5" x14ac:dyDescent="0.35"/>
  <cols>
    <col min="1" max="1" width="46.7265625" style="39" customWidth="1"/>
    <col min="2" max="2" width="31.26953125" style="39" customWidth="1"/>
    <col min="3" max="3" width="20.81640625" style="39" customWidth="1"/>
    <col min="4" max="4" width="22.54296875" style="39" customWidth="1"/>
    <col min="5" max="5" width="24.81640625" style="39" customWidth="1"/>
    <col min="6" max="6" width="25.7265625" style="39" customWidth="1"/>
    <col min="7" max="7" width="26" style="39" customWidth="1"/>
    <col min="8" max="8" width="25.26953125" style="39" customWidth="1"/>
    <col min="9" max="9" width="11.453125" style="39"/>
    <col min="10" max="10" width="40.7265625" style="39" customWidth="1"/>
    <col min="11" max="11" width="23.453125" style="39" customWidth="1"/>
    <col min="12" max="12" width="24.453125" style="39" customWidth="1"/>
    <col min="13" max="16384" width="11.453125" style="39"/>
  </cols>
  <sheetData>
    <row r="1" spans="1:46" ht="55.5" x14ac:dyDescent="0.35">
      <c r="A1" s="441" t="s">
        <v>191</v>
      </c>
      <c r="B1" s="442" t="s">
        <v>101</v>
      </c>
      <c r="D1" s="599" t="s">
        <v>20</v>
      </c>
      <c r="E1" s="599"/>
      <c r="F1" s="599"/>
      <c r="G1" s="599"/>
      <c r="H1" s="599"/>
    </row>
    <row r="2" spans="1:46" ht="30" customHeight="1" x14ac:dyDescent="0.35">
      <c r="A2" s="603" t="s">
        <v>215</v>
      </c>
      <c r="B2" s="604"/>
      <c r="D2" s="576" t="s">
        <v>137</v>
      </c>
      <c r="E2" s="577"/>
      <c r="F2" s="577"/>
      <c r="G2" s="577"/>
      <c r="H2" s="576"/>
    </row>
    <row r="3" spans="1:46" x14ac:dyDescent="0.35">
      <c r="A3" s="443"/>
      <c r="D3" s="514"/>
      <c r="E3" s="600"/>
      <c r="F3" s="600"/>
      <c r="G3" s="600"/>
      <c r="H3" s="514"/>
    </row>
    <row r="4" spans="1:46" ht="88.15" customHeight="1" x14ac:dyDescent="0.35">
      <c r="A4" s="351"/>
      <c r="D4" s="514"/>
      <c r="E4" s="600"/>
      <c r="F4" s="600"/>
      <c r="G4" s="600"/>
      <c r="H4" s="514"/>
    </row>
    <row r="5" spans="1:46" x14ac:dyDescent="0.35">
      <c r="D5" s="34"/>
      <c r="E5" s="310"/>
      <c r="F5" s="310"/>
      <c r="G5" s="310"/>
      <c r="H5" s="34"/>
    </row>
    <row r="6" spans="1:46" x14ac:dyDescent="0.35">
      <c r="A6" s="444"/>
      <c r="B6" s="444" t="s">
        <v>23</v>
      </c>
      <c r="D6" s="445" t="s">
        <v>24</v>
      </c>
      <c r="E6" s="446" t="s">
        <v>25</v>
      </c>
      <c r="F6" s="446" t="s">
        <v>26</v>
      </c>
      <c r="G6" s="446" t="s">
        <v>27</v>
      </c>
      <c r="H6" s="445" t="s">
        <v>28</v>
      </c>
    </row>
    <row r="7" spans="1:46" x14ac:dyDescent="0.35">
      <c r="A7" s="447" t="s">
        <v>102</v>
      </c>
      <c r="B7" s="127"/>
      <c r="D7" s="219"/>
      <c r="E7" s="205"/>
      <c r="F7" s="205"/>
      <c r="G7" s="205"/>
      <c r="H7" s="219"/>
    </row>
    <row r="8" spans="1:46" x14ac:dyDescent="0.35">
      <c r="A8" s="447" t="s">
        <v>103</v>
      </c>
      <c r="B8" s="127"/>
      <c r="D8" s="219"/>
      <c r="E8" s="205"/>
      <c r="F8" s="205"/>
      <c r="G8" s="205"/>
      <c r="H8" s="219"/>
    </row>
    <row r="9" spans="1:46" ht="18.5" x14ac:dyDescent="0.45">
      <c r="A9" s="74"/>
      <c r="B9" s="448" t="s">
        <v>147</v>
      </c>
      <c r="C9" s="148"/>
      <c r="D9" s="448" t="s">
        <v>141</v>
      </c>
      <c r="E9" s="448" t="s">
        <v>142</v>
      </c>
      <c r="F9" s="448" t="s">
        <v>143</v>
      </c>
      <c r="G9" s="448" t="s">
        <v>144</v>
      </c>
      <c r="H9" s="448" t="s">
        <v>145</v>
      </c>
    </row>
    <row r="10" spans="1:46" ht="18.5" x14ac:dyDescent="0.35">
      <c r="A10" s="203" t="s">
        <v>104</v>
      </c>
      <c r="B10" s="204" t="e">
        <f>B7/B8</f>
        <v>#DIV/0!</v>
      </c>
      <c r="C10" s="34"/>
      <c r="D10" s="206" t="e">
        <f>D7/D8</f>
        <v>#DIV/0!</v>
      </c>
      <c r="E10" s="206" t="e">
        <f>E7/E8</f>
        <v>#DIV/0!</v>
      </c>
      <c r="F10" s="206" t="e">
        <f>F7/F8</f>
        <v>#DIV/0!</v>
      </c>
      <c r="G10" s="206" t="e">
        <f>G7/G8</f>
        <v>#DIV/0!</v>
      </c>
      <c r="H10" s="144" t="e">
        <f>H7/H8</f>
        <v>#DIV/0!</v>
      </c>
      <c r="I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</row>
    <row r="11" spans="1:46" ht="18.5" x14ac:dyDescent="0.45">
      <c r="G11" s="449" t="s">
        <v>46</v>
      </c>
      <c r="H11" s="144" t="e">
        <f>AVERAGE(F10:H10)</f>
        <v>#DIV/0!</v>
      </c>
    </row>
    <row r="12" spans="1:46" ht="37" x14ac:dyDescent="0.35">
      <c r="A12" s="351"/>
      <c r="F12" s="208" t="s">
        <v>159</v>
      </c>
      <c r="G12" s="209" t="s">
        <v>158</v>
      </c>
      <c r="H12" s="450"/>
    </row>
    <row r="13" spans="1:46" ht="21" x14ac:dyDescent="0.35">
      <c r="A13" s="351"/>
      <c r="E13" s="207" t="s">
        <v>112</v>
      </c>
      <c r="F13" s="225" t="e">
        <f>B10*0.9</f>
        <v>#DIV/0!</v>
      </c>
      <c r="G13" s="226" t="e">
        <f>B10*0.93</f>
        <v>#DIV/0!</v>
      </c>
      <c r="H13" s="451"/>
    </row>
    <row r="16" spans="1:46" ht="37.9" customHeight="1" x14ac:dyDescent="0.35">
      <c r="A16" s="452" t="s">
        <v>139</v>
      </c>
      <c r="B16" s="602"/>
      <c r="C16" s="602"/>
      <c r="D16" s="602"/>
      <c r="E16" s="602"/>
      <c r="F16" s="602"/>
      <c r="G16" s="602"/>
      <c r="H16" s="602"/>
      <c r="I16" s="453"/>
    </row>
    <row r="18" spans="1:7" x14ac:dyDescent="0.35">
      <c r="A18" s="198"/>
      <c r="B18" s="446" t="s">
        <v>24</v>
      </c>
      <c r="C18" s="601" t="s">
        <v>25</v>
      </c>
      <c r="D18" s="601"/>
      <c r="E18" s="446" t="s">
        <v>26</v>
      </c>
      <c r="F18" s="446" t="s">
        <v>27</v>
      </c>
      <c r="G18" s="446" t="s">
        <v>28</v>
      </c>
    </row>
    <row r="19" spans="1:7" ht="157.9" customHeight="1" x14ac:dyDescent="0.35">
      <c r="A19" s="40" t="s">
        <v>47</v>
      </c>
      <c r="B19" s="213"/>
      <c r="C19" s="533"/>
      <c r="D19" s="533"/>
      <c r="E19" s="213"/>
      <c r="F19" s="213"/>
      <c r="G19" s="213"/>
    </row>
    <row r="20" spans="1:7" x14ac:dyDescent="0.35">
      <c r="A20" s="454"/>
      <c r="B20" s="455"/>
      <c r="C20" s="598"/>
      <c r="D20" s="598"/>
      <c r="E20" s="455"/>
      <c r="F20" s="455"/>
      <c r="G20" s="455"/>
    </row>
    <row r="21" spans="1:7" x14ac:dyDescent="0.35">
      <c r="A21" s="447" t="s">
        <v>102</v>
      </c>
      <c r="B21" s="218"/>
      <c r="C21" s="514"/>
      <c r="D21" s="514"/>
      <c r="E21" s="211"/>
      <c r="F21" s="211"/>
      <c r="G21" s="211"/>
    </row>
    <row r="22" spans="1:7" x14ac:dyDescent="0.35">
      <c r="A22" s="447" t="s">
        <v>103</v>
      </c>
      <c r="B22" s="218"/>
      <c r="C22" s="500"/>
      <c r="D22" s="501"/>
      <c r="E22" s="211"/>
      <c r="F22" s="211"/>
      <c r="G22" s="211"/>
    </row>
    <row r="23" spans="1:7" ht="18.5" x14ac:dyDescent="0.45">
      <c r="A23" s="128"/>
      <c r="B23" s="448" t="s">
        <v>141</v>
      </c>
      <c r="C23" s="596" t="s">
        <v>142</v>
      </c>
      <c r="D23" s="596"/>
      <c r="E23" s="448" t="s">
        <v>143</v>
      </c>
      <c r="F23" s="456" t="s">
        <v>144</v>
      </c>
      <c r="G23" s="448" t="s">
        <v>145</v>
      </c>
    </row>
    <row r="24" spans="1:7" ht="21" x14ac:dyDescent="0.35">
      <c r="A24" s="49" t="s">
        <v>104</v>
      </c>
      <c r="B24" s="227" t="e">
        <f>B21/B22</f>
        <v>#DIV/0!</v>
      </c>
      <c r="C24" s="597" t="e">
        <f>C21/C22</f>
        <v>#DIV/0!</v>
      </c>
      <c r="D24" s="597"/>
      <c r="E24" s="227" t="e">
        <f>E21/E22</f>
        <v>#DIV/0!</v>
      </c>
      <c r="F24" s="227" t="e">
        <f>F21/F22</f>
        <v>#DIV/0!</v>
      </c>
      <c r="G24" s="144" t="e">
        <f>G21/G22</f>
        <v>#DIV/0!</v>
      </c>
    </row>
    <row r="25" spans="1:7" ht="18.5" x14ac:dyDescent="0.45">
      <c r="F25" s="449" t="s">
        <v>46</v>
      </c>
      <c r="G25" s="144" t="e">
        <f>AVERAGE(E24:G24)</f>
        <v>#DIV/0!</v>
      </c>
    </row>
    <row r="26" spans="1:7" ht="37" x14ac:dyDescent="0.35">
      <c r="E26" s="208" t="s">
        <v>159</v>
      </c>
      <c r="F26" s="209" t="s">
        <v>158</v>
      </c>
      <c r="G26" s="450"/>
    </row>
    <row r="27" spans="1:7" ht="21" x14ac:dyDescent="0.35">
      <c r="D27" s="207" t="s">
        <v>112</v>
      </c>
      <c r="E27" s="225" t="e">
        <f>B10*0.9</f>
        <v>#DIV/0!</v>
      </c>
      <c r="F27" s="226" t="e">
        <f>B10*0.93</f>
        <v>#DIV/0!</v>
      </c>
      <c r="G27" s="451"/>
    </row>
  </sheetData>
  <sheetProtection algorithmName="SHA-512" hashValue="aGLvDFJ/aPBszCGCs3dxC7FBrDbC1emvKqsawLVZAG8kvaibcnUiHgjzcFHMQ1cyTyaI/i4UpVHiVyGr5SuJ9w==" saltValue="igRr1prvyQQ10848yyOUJQ==" spinCount="100000" sheet="1" objects="1" scenarios="1" insertColumns="0" insertRows="0" selectLockedCells="1"/>
  <mergeCells count="12">
    <mergeCell ref="D1:H1"/>
    <mergeCell ref="D2:H2"/>
    <mergeCell ref="D3:H4"/>
    <mergeCell ref="C18:D18"/>
    <mergeCell ref="C19:D19"/>
    <mergeCell ref="B16:H16"/>
    <mergeCell ref="A2:B2"/>
    <mergeCell ref="C23:D23"/>
    <mergeCell ref="C24:D24"/>
    <mergeCell ref="C20:D20"/>
    <mergeCell ref="C21:D21"/>
    <mergeCell ref="C22:D22"/>
  </mergeCells>
  <phoneticPr fontId="5" type="noConversion"/>
  <conditionalFormatting sqref="G24:G25">
    <cfRule type="cellIs" dxfId="11" priority="1" operator="greaterThan">
      <formula>$F$27</formula>
    </cfRule>
    <cfRule type="cellIs" dxfId="10" priority="2" operator="between">
      <formula>$E$27</formula>
      <formula>$F$27</formula>
    </cfRule>
    <cfRule type="cellIs" dxfId="9" priority="3" operator="lessThanOrEqual">
      <formula>$E$27</formula>
    </cfRule>
  </conditionalFormatting>
  <conditionalFormatting sqref="H10:H11">
    <cfRule type="cellIs" dxfId="8" priority="4" operator="greaterThan">
      <formula>$G$13</formula>
    </cfRule>
    <cfRule type="cellIs" dxfId="7" priority="5" operator="between">
      <formula>$F$13</formula>
      <formula>$G$13</formula>
    </cfRule>
    <cfRule type="cellIs" dxfId="6" priority="6" operator="lessThanOrEqual">
      <formula>$F$13</formula>
    </cfRule>
  </conditionalFormatting>
  <pageMargins left="0.25" right="0.25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92C0C8BA7C5546BF7DB4FD27ADEA9E" ma:contentTypeVersion="15" ma:contentTypeDescription="Create a new document." ma:contentTypeScope="" ma:versionID="148c26cd0616bebe596affb091acf792">
  <xsd:schema xmlns:xsd="http://www.w3.org/2001/XMLSchema" xmlns:xs="http://www.w3.org/2001/XMLSchema" xmlns:p="http://schemas.microsoft.com/office/2006/metadata/properties" xmlns:ns3="0a9f9ddb-3696-4093-8e0f-31bbc1440f8a" xmlns:ns4="5afa8f8a-ac5b-4392-a38f-b0c94976033e" targetNamespace="http://schemas.microsoft.com/office/2006/metadata/properties" ma:root="true" ma:fieldsID="bbd9b4afb0396278257c3ae499b33a74" ns3:_="" ns4:_="">
    <xsd:import namespace="0a9f9ddb-3696-4093-8e0f-31bbc1440f8a"/>
    <xsd:import namespace="5afa8f8a-ac5b-4392-a38f-b0c94976033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f9ddb-3696-4093-8e0f-31bbc1440f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a8f8a-ac5b-4392-a38f-b0c949760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afa8f8a-ac5b-4392-a38f-b0c94976033e" xsi:nil="true"/>
  </documentManagement>
</p:properties>
</file>

<file path=customXml/itemProps1.xml><?xml version="1.0" encoding="utf-8"?>
<ds:datastoreItem xmlns:ds="http://schemas.openxmlformats.org/officeDocument/2006/customXml" ds:itemID="{92D58F30-3808-4402-A639-2D73D4F28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9f9ddb-3696-4093-8e0f-31bbc1440f8a"/>
    <ds:schemaRef ds:uri="5afa8f8a-ac5b-4392-a38f-b0c9497603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5452AD-C608-4CFE-BBF9-61F6B751A6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0F30D-1F51-4AB7-8FC8-8630E351523F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0a9f9ddb-3696-4093-8e0f-31bbc1440f8a"/>
    <ds:schemaRef ds:uri="5afa8f8a-ac5b-4392-a38f-b0c94976033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4</vt:i4>
      </vt:variant>
    </vt:vector>
  </HeadingPairs>
  <TitlesOfParts>
    <vt:vector size="15" baseType="lpstr">
      <vt:lpstr>Attestations sur l'honneur</vt:lpstr>
      <vt:lpstr>Récapitulatif</vt:lpstr>
      <vt:lpstr>Bloc 1 -Sim-Suiv</vt:lpstr>
      <vt:lpstr>Bloc 2a Simulation</vt:lpstr>
      <vt:lpstr>Bloc 2a Suivi</vt:lpstr>
      <vt:lpstr>Bloc 2b Sim-Suiv</vt:lpstr>
      <vt:lpstr>Bloc 3 Simulation</vt:lpstr>
      <vt:lpstr>Bloc 3 Suivi</vt:lpstr>
      <vt:lpstr>Bloc 4a - Aliments Simples</vt:lpstr>
      <vt:lpstr>Bloc 4b - Aliments Composés</vt:lpstr>
      <vt:lpstr>Listes</vt:lpstr>
      <vt:lpstr>'Bloc 1 -Sim-Suiv'!Zone_d_impression</vt:lpstr>
      <vt:lpstr>'Bloc 4a - Aliments Simples'!Zone_d_impression</vt:lpstr>
      <vt:lpstr>'Bloc 4b - Aliments Composés'!Zone_d_impression</vt:lpstr>
      <vt:lpstr>Récapitulatif!Zone_d_impression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Camille</dc:creator>
  <cp:keywords/>
  <dc:description/>
  <cp:lastModifiedBy>Solange FRADET</cp:lastModifiedBy>
  <cp:revision/>
  <cp:lastPrinted>2025-11-19T11:18:14Z</cp:lastPrinted>
  <dcterms:created xsi:type="dcterms:W3CDTF">2023-06-15T09:28:11Z</dcterms:created>
  <dcterms:modified xsi:type="dcterms:W3CDTF">2025-11-19T11:18:29Z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0x010100D592C0C8BA7C5546BF7DB4FD27ADEA9E</vt:lpwstr>
  </property>
</Properties>
</file>