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3_MiseEnOeuvre\Suivi_parDispositifs\FORET\73.03.03_ETF\versions_projet\projet pack docu V2\"/>
    </mc:Choice>
  </mc:AlternateContent>
  <xr:revisionPtr revIDLastSave="0" documentId="13_ncr:1_{C7123B5E-211F-4D58-83CA-FD7AA14E79B0}" xr6:coauthVersionLast="47" xr6:coauthVersionMax="47" xr10:uidLastSave="{00000000-0000-0000-0000-000000000000}"/>
  <bookViews>
    <workbookView xWindow="20370" yWindow="-120" windowWidth="29040" windowHeight="15840" tabRatio="692" xr2:uid="{DCE6FAB9-001E-43B4-83E9-2B09C250B773}"/>
  </bookViews>
  <sheets>
    <sheet name="NOTICE" sheetId="6" r:id="rId1"/>
    <sheet name="ANXE_1_DEPENSES_PREVI" sheetId="3" r:id="rId2"/>
    <sheet name="ANXE_2_SYNTHESE" sheetId="5" r:id="rId3"/>
    <sheet name="plafonds des dépenses" sheetId="11" r:id="rId4"/>
    <sheet name="INSTRUCTION_DEPENSES_PREVI" sheetId="1" state="hidden" r:id="rId5"/>
    <sheet name="INSTRUCTION_materiel 1" sheetId="10" state="hidden" r:id="rId6"/>
  </sheets>
  <externalReferences>
    <externalReference r:id="rId7"/>
    <externalReference r:id="rId8"/>
  </externalReferences>
  <definedNames>
    <definedName name="aude" localSheetId="1">#REF!</definedName>
    <definedName name="aude" localSheetId="2">#REF!</definedName>
    <definedName name="aude" localSheetId="0">#REF!</definedName>
    <definedName name="aude">#REF!</definedName>
    <definedName name="Cat_1">'plafonds des dépenses'!$C$4:$C$15</definedName>
    <definedName name="Cat_2">'plafonds des dépenses'!$C$16:$C$17</definedName>
    <definedName name="Cat_3">'plafonds des dépenses'!$C$18:$C$24</definedName>
    <definedName name="Cat_4">'plafonds des dépenses'!$C$25:$C$26</definedName>
    <definedName name="Cat_5">'plafonds des dépenses'!$C$27</definedName>
    <definedName name="Code_Sites_Dossier" localSheetId="2">#REF!</definedName>
    <definedName name="Code_Sites_Dossier">#REF!</definedName>
    <definedName name="Financeurs" localSheetId="2">#REF!</definedName>
    <definedName name="Financeurs">#REF!</definedName>
    <definedName name="Inv">ANXE_1_DEPENSES_PREVI!$D$40</definedName>
    <definedName name="Liste1" localSheetId="2">#REF!</definedName>
    <definedName name="Liste1">#REF!</definedName>
    <definedName name="Liste2" localSheetId="2">#REF!</definedName>
    <definedName name="Liste2">#REF!</definedName>
    <definedName name="Mat">ANXE_1_DEPENSES_PREVI!$D$36:$D$39</definedName>
    <definedName name="Missions" localSheetId="2">#REF!</definedName>
    <definedName name="Missions">#REF!</definedName>
    <definedName name="Modalité" localSheetId="2">#REF!</definedName>
    <definedName name="Modalité">#REF!</definedName>
    <definedName name="ouinon">'[1]BASE DE DONNEES'!$B$1:$B$2</definedName>
    <definedName name="Poste" localSheetId="1">#REF!</definedName>
    <definedName name="Poste" localSheetId="2">#REF!</definedName>
    <definedName name="Poste" localSheetId="0">#REF!</definedName>
    <definedName name="Poste">#REF!</definedName>
    <definedName name="Régions" localSheetId="1">#REF!</definedName>
    <definedName name="Régions" localSheetId="2">#REF!</definedName>
    <definedName name="Régions" localSheetId="0">#REF!</definedName>
    <definedName name="Régions">#REF!</definedName>
    <definedName name="Statut_Juridique" localSheetId="1">#REF!</definedName>
    <definedName name="Statut_Juridique" localSheetId="2">#REF!</definedName>
    <definedName name="Statut_Juridique" localSheetId="0">#REF!</definedName>
    <definedName name="Statut_Juridique">#REF!</definedName>
    <definedName name="Type">[2]Listes!$B$2:$B$8</definedName>
    <definedName name="Unité" localSheetId="2">#REF!</definedName>
    <definedName name="Unité">#REF!</definedName>
    <definedName name="_xlnm.Print_Area" localSheetId="0">NOTICE!$A$1:$O$24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5" i="1" l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B12" i="1"/>
  <c r="B21" i="10" l="1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11" i="3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K12" i="1"/>
  <c r="L12" i="1"/>
  <c r="M12" i="1"/>
  <c r="N12" i="1"/>
  <c r="O12" i="1"/>
  <c r="P12" i="1"/>
  <c r="B14" i="1"/>
  <c r="C14" i="1"/>
  <c r="D14" i="1"/>
  <c r="E14" i="1"/>
  <c r="F14" i="1"/>
  <c r="G14" i="1"/>
  <c r="H14" i="1"/>
  <c r="R14" i="1" s="1"/>
  <c r="B15" i="1"/>
  <c r="C15" i="1"/>
  <c r="D15" i="1"/>
  <c r="E15" i="1"/>
  <c r="F15" i="1"/>
  <c r="G15" i="1"/>
  <c r="H15" i="1"/>
  <c r="B16" i="1"/>
  <c r="C16" i="1"/>
  <c r="D16" i="1"/>
  <c r="E16" i="1"/>
  <c r="F16" i="1"/>
  <c r="G16" i="1"/>
  <c r="H16" i="1"/>
  <c r="B17" i="1"/>
  <c r="C17" i="1"/>
  <c r="D17" i="1"/>
  <c r="E17" i="1"/>
  <c r="F17" i="1"/>
  <c r="G17" i="1"/>
  <c r="H17" i="1"/>
  <c r="B18" i="1"/>
  <c r="C18" i="1"/>
  <c r="D18" i="1"/>
  <c r="E18" i="1"/>
  <c r="F18" i="1"/>
  <c r="G18" i="1"/>
  <c r="H18" i="1"/>
  <c r="B19" i="1"/>
  <c r="C19" i="1"/>
  <c r="D19" i="1"/>
  <c r="E19" i="1"/>
  <c r="F19" i="1"/>
  <c r="G19" i="1"/>
  <c r="H19" i="1"/>
  <c r="B20" i="1"/>
  <c r="C20" i="1"/>
  <c r="D20" i="1"/>
  <c r="E20" i="1"/>
  <c r="F20" i="1"/>
  <c r="G20" i="1"/>
  <c r="H20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B23" i="1"/>
  <c r="C23" i="1"/>
  <c r="D23" i="1"/>
  <c r="E23" i="1"/>
  <c r="F23" i="1"/>
  <c r="G23" i="1"/>
  <c r="H23" i="1"/>
  <c r="B24" i="1"/>
  <c r="C24" i="1"/>
  <c r="D24" i="1"/>
  <c r="E24" i="1"/>
  <c r="F24" i="1"/>
  <c r="G24" i="1"/>
  <c r="H24" i="1"/>
  <c r="B25" i="1"/>
  <c r="C25" i="1"/>
  <c r="D25" i="1"/>
  <c r="E25" i="1"/>
  <c r="F25" i="1"/>
  <c r="G25" i="1"/>
  <c r="H25" i="1"/>
  <c r="B26" i="1"/>
  <c r="C26" i="1"/>
  <c r="D26" i="1"/>
  <c r="E26" i="1"/>
  <c r="F26" i="1"/>
  <c r="G26" i="1"/>
  <c r="H26" i="1"/>
  <c r="B27" i="1"/>
  <c r="C27" i="1"/>
  <c r="D27" i="1"/>
  <c r="E27" i="1"/>
  <c r="F27" i="1"/>
  <c r="G27" i="1"/>
  <c r="H27" i="1"/>
  <c r="B28" i="1"/>
  <c r="C28" i="1"/>
  <c r="D28" i="1"/>
  <c r="E28" i="1"/>
  <c r="F28" i="1"/>
  <c r="G28" i="1"/>
  <c r="H28" i="1"/>
  <c r="B29" i="1"/>
  <c r="C29" i="1"/>
  <c r="D29" i="1"/>
  <c r="E29" i="1"/>
  <c r="F29" i="1"/>
  <c r="G29" i="1"/>
  <c r="H29" i="1"/>
  <c r="B30" i="1"/>
  <c r="C30" i="1"/>
  <c r="D30" i="1"/>
  <c r="E30" i="1"/>
  <c r="F30" i="1"/>
  <c r="G30" i="1"/>
  <c r="H30" i="1"/>
  <c r="B31" i="1"/>
  <c r="C31" i="1"/>
  <c r="D31" i="1"/>
  <c r="E31" i="1"/>
  <c r="F31" i="1"/>
  <c r="G31" i="1"/>
  <c r="H31" i="1"/>
  <c r="E13" i="1"/>
  <c r="F13" i="1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11" i="3"/>
  <c r="B13" i="3"/>
  <c r="B14" i="3"/>
  <c r="B15" i="3"/>
  <c r="B16" i="3"/>
  <c r="B17" i="3"/>
  <c r="B18" i="3"/>
  <c r="C13" i="1"/>
  <c r="B13" i="1"/>
  <c r="B12" i="3"/>
  <c r="B19" i="3"/>
  <c r="B20" i="3"/>
  <c r="B21" i="3"/>
  <c r="B22" i="3"/>
  <c r="B23" i="3"/>
  <c r="B24" i="3"/>
  <c r="B25" i="3"/>
  <c r="B26" i="3"/>
  <c r="B27" i="3"/>
  <c r="B28" i="3"/>
  <c r="B29" i="3"/>
  <c r="B30" i="3"/>
  <c r="B11" i="3"/>
  <c r="T14" i="1" l="1"/>
  <c r="U14" i="1" s="1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11" i="3"/>
  <c r="P5" i="3"/>
  <c r="D10" i="5" s="1"/>
  <c r="P6" i="3"/>
  <c r="D11" i="5" s="1"/>
  <c r="C41" i="10"/>
  <c r="D41" i="10"/>
  <c r="B41" i="10"/>
  <c r="C33" i="10"/>
  <c r="D33" i="10"/>
  <c r="B33" i="10"/>
  <c r="C21" i="10"/>
  <c r="D21" i="10"/>
  <c r="D9" i="11"/>
  <c r="D5" i="11"/>
  <c r="Q32" i="1"/>
  <c r="D12" i="5" l="1"/>
  <c r="E12" i="1"/>
  <c r="J12" i="1"/>
  <c r="J13" i="1"/>
  <c r="K13" i="1"/>
  <c r="M13" i="1"/>
  <c r="J14" i="1"/>
  <c r="K14" i="1"/>
  <c r="M14" i="1"/>
  <c r="J15" i="1"/>
  <c r="K15" i="1"/>
  <c r="M15" i="1"/>
  <c r="J16" i="1"/>
  <c r="K16" i="1"/>
  <c r="M16" i="1"/>
  <c r="N13" i="1"/>
  <c r="N14" i="1"/>
  <c r="N15" i="1"/>
  <c r="N16" i="1"/>
  <c r="O13" i="1"/>
  <c r="O14" i="1"/>
  <c r="O15" i="1"/>
  <c r="O16" i="1"/>
  <c r="C12" i="1"/>
  <c r="D12" i="1"/>
  <c r="F12" i="1"/>
  <c r="G12" i="1"/>
  <c r="V28" i="1" l="1"/>
  <c r="W28" i="1"/>
  <c r="V24" i="1"/>
  <c r="W24" i="1"/>
  <c r="V27" i="1"/>
  <c r="W27" i="1"/>
  <c r="V19" i="1"/>
  <c r="W19" i="1"/>
  <c r="V22" i="1"/>
  <c r="W22" i="1"/>
  <c r="V20" i="1"/>
  <c r="W20" i="1"/>
  <c r="V31" i="1"/>
  <c r="W31" i="1"/>
  <c r="V23" i="1"/>
  <c r="W23" i="1"/>
  <c r="V30" i="1"/>
  <c r="W30" i="1"/>
  <c r="V26" i="1"/>
  <c r="W26" i="1"/>
  <c r="W29" i="1"/>
  <c r="V29" i="1"/>
  <c r="W25" i="1"/>
  <c r="V25" i="1"/>
  <c r="W21" i="1"/>
  <c r="V21" i="1"/>
  <c r="B6" i="10"/>
  <c r="B5" i="10"/>
  <c r="D13" i="1"/>
  <c r="G13" i="1"/>
  <c r="H13" i="1"/>
  <c r="P13" i="1"/>
  <c r="P14" i="1"/>
  <c r="P15" i="1"/>
  <c r="V16" i="1"/>
  <c r="P16" i="1"/>
  <c r="J17" i="1"/>
  <c r="K17" i="1"/>
  <c r="M17" i="1"/>
  <c r="N17" i="1"/>
  <c r="O17" i="1"/>
  <c r="P17" i="1"/>
  <c r="J18" i="1"/>
  <c r="K18" i="1"/>
  <c r="M18" i="1"/>
  <c r="N18" i="1"/>
  <c r="O18" i="1"/>
  <c r="P18" i="1"/>
  <c r="J19" i="1"/>
  <c r="K19" i="1"/>
  <c r="M19" i="1"/>
  <c r="N19" i="1"/>
  <c r="O19" i="1"/>
  <c r="P19" i="1"/>
  <c r="J20" i="1"/>
  <c r="K20" i="1"/>
  <c r="M20" i="1"/>
  <c r="N20" i="1"/>
  <c r="O20" i="1"/>
  <c r="P20" i="1"/>
  <c r="J21" i="1"/>
  <c r="K21" i="1"/>
  <c r="M21" i="1"/>
  <c r="N21" i="1"/>
  <c r="O21" i="1"/>
  <c r="P21" i="1"/>
  <c r="J22" i="1"/>
  <c r="K22" i="1"/>
  <c r="M22" i="1"/>
  <c r="N22" i="1"/>
  <c r="O22" i="1"/>
  <c r="P22" i="1"/>
  <c r="J23" i="1"/>
  <c r="K23" i="1"/>
  <c r="M23" i="1"/>
  <c r="N23" i="1"/>
  <c r="O23" i="1"/>
  <c r="P23" i="1"/>
  <c r="J24" i="1"/>
  <c r="K24" i="1"/>
  <c r="M24" i="1"/>
  <c r="N24" i="1"/>
  <c r="O24" i="1"/>
  <c r="P24" i="1"/>
  <c r="J25" i="1"/>
  <c r="K25" i="1"/>
  <c r="M25" i="1"/>
  <c r="N25" i="1"/>
  <c r="O25" i="1"/>
  <c r="P25" i="1"/>
  <c r="J26" i="1"/>
  <c r="K26" i="1"/>
  <c r="M26" i="1"/>
  <c r="N26" i="1"/>
  <c r="O26" i="1"/>
  <c r="P26" i="1"/>
  <c r="J27" i="1"/>
  <c r="K27" i="1"/>
  <c r="M27" i="1"/>
  <c r="N27" i="1"/>
  <c r="O27" i="1"/>
  <c r="P27" i="1"/>
  <c r="J28" i="1"/>
  <c r="K28" i="1"/>
  <c r="M28" i="1"/>
  <c r="N28" i="1"/>
  <c r="O28" i="1"/>
  <c r="P28" i="1"/>
  <c r="J29" i="1"/>
  <c r="K29" i="1"/>
  <c r="M29" i="1"/>
  <c r="N29" i="1"/>
  <c r="O29" i="1"/>
  <c r="P29" i="1"/>
  <c r="J30" i="1"/>
  <c r="K30" i="1"/>
  <c r="M30" i="1"/>
  <c r="N30" i="1"/>
  <c r="O30" i="1"/>
  <c r="P30" i="1"/>
  <c r="J31" i="1"/>
  <c r="K31" i="1"/>
  <c r="M31" i="1"/>
  <c r="N31" i="1"/>
  <c r="O31" i="1"/>
  <c r="P31" i="1"/>
  <c r="H12" i="1"/>
  <c r="R13" i="1" l="1"/>
  <c r="T13" i="1"/>
  <c r="U13" i="1" s="1"/>
  <c r="R12" i="1"/>
  <c r="T12" i="1"/>
  <c r="V17" i="1"/>
  <c r="V18" i="1"/>
  <c r="W18" i="1"/>
  <c r="V13" i="1"/>
  <c r="V14" i="1"/>
  <c r="W14" i="1" s="1"/>
  <c r="W16" i="1"/>
  <c r="W17" i="1"/>
  <c r="V15" i="1"/>
  <c r="W15" i="1" s="1"/>
  <c r="I19" i="1"/>
  <c r="I22" i="1"/>
  <c r="I14" i="1"/>
  <c r="I31" i="1"/>
  <c r="I29" i="1"/>
  <c r="I27" i="1"/>
  <c r="I25" i="1"/>
  <c r="I21" i="1"/>
  <c r="I17" i="1"/>
  <c r="I15" i="1"/>
  <c r="I13" i="1"/>
  <c r="I23" i="1"/>
  <c r="I30" i="1"/>
  <c r="I24" i="1"/>
  <c r="I16" i="1"/>
  <c r="I26" i="1"/>
  <c r="I18" i="1"/>
  <c r="I28" i="1"/>
  <c r="I20" i="1"/>
  <c r="U12" i="1" l="1"/>
  <c r="W12" i="1" s="1"/>
  <c r="V12" i="1"/>
  <c r="W13" i="1"/>
  <c r="J32" i="1"/>
  <c r="I12" i="1"/>
  <c r="C6" i="1" l="1"/>
  <c r="C5" i="1"/>
  <c r="D6" i="5"/>
  <c r="D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Violaine DURIEC</author>
  </authors>
  <commentList>
    <comment ref="W11" authorId="0" shapeId="0" xr:uid="{4BC17F8F-A425-443E-88C6-7F13AC41AB9A}">
      <text>
        <r>
          <rPr>
            <b/>
            <sz val="9"/>
            <color indexed="81"/>
            <rFont val="Tahoma"/>
            <family val="2"/>
          </rPr>
          <t>Violaine DURIEC:</t>
        </r>
        <r>
          <rPr>
            <sz val="9"/>
            <color indexed="81"/>
            <rFont val="Tahoma"/>
            <family val="2"/>
          </rPr>
          <t xml:space="preserve">
les plafonds seront appliqués dans la feuille de calcul puis importés dans MDNA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Violaine DURIEC</author>
  </authors>
  <commentList>
    <comment ref="A33" authorId="0" shapeId="0" xr:uid="{475B9680-418B-430A-9AA8-EBA21B4DD01D}">
      <text>
        <r>
          <rPr>
            <b/>
            <sz val="9"/>
            <color indexed="81"/>
            <rFont val="Tahoma"/>
            <family val="2"/>
          </rPr>
          <t>Violaine DURIEC:</t>
        </r>
        <r>
          <rPr>
            <sz val="9"/>
            <color indexed="81"/>
            <rFont val="Tahoma"/>
            <family val="2"/>
          </rPr>
          <t xml:space="preserve">
selon les donées fournies dans le dossier + attention aux unités utilisées</t>
        </r>
      </text>
    </comment>
  </commentList>
</comments>
</file>

<file path=xl/sharedStrings.xml><?xml version="1.0" encoding="utf-8"?>
<sst xmlns="http://schemas.openxmlformats.org/spreadsheetml/2006/main" count="239" uniqueCount="176">
  <si>
    <t>FONDS EUROPEEN AGRICOLE POUR LE DEVELOPPEMENT RURAL (FEADER)</t>
  </si>
  <si>
    <t>Porteur du  projet :</t>
  </si>
  <si>
    <t>Intitulé du projet :</t>
  </si>
  <si>
    <t>Pièce retenue</t>
  </si>
  <si>
    <t>Pièce justificative n°2</t>
  </si>
  <si>
    <t>Pièce justificative n°3</t>
  </si>
  <si>
    <t>Type de dépenses</t>
  </si>
  <si>
    <t>Description de la dépense</t>
  </si>
  <si>
    <t>Dénomination du fournisseur</t>
  </si>
  <si>
    <t>N° de devis (si type de pièce = devis)</t>
  </si>
  <si>
    <t>Montant</t>
  </si>
  <si>
    <t xml:space="preserve">Commentaires </t>
  </si>
  <si>
    <t>Matériel/équipements</t>
  </si>
  <si>
    <t>Dépenses immatérielles (études, conseil, diagnostics…)</t>
  </si>
  <si>
    <t>Ecart entre le prix le plus bas présenté et le prix retenu (en %)</t>
  </si>
  <si>
    <t>Montant raisonnable maximal théorique</t>
  </si>
  <si>
    <t>Commentaires</t>
  </si>
  <si>
    <t xml:space="preserve">DEMANDE D'AIDE </t>
  </si>
  <si>
    <t>ANNEXE 1</t>
  </si>
  <si>
    <t>Dépenses previsionnelles</t>
  </si>
  <si>
    <t>ANNEXE 2</t>
  </si>
  <si>
    <t>Synthèse</t>
  </si>
  <si>
    <t>INSTRUCTION</t>
  </si>
  <si>
    <t>Cellule remplie automatiquement avec une formule</t>
  </si>
  <si>
    <t>Cellule à compléter</t>
  </si>
  <si>
    <t xml:space="preserve">Porteur du  projet : </t>
  </si>
  <si>
    <t xml:space="preserve">Intitulé du projet : </t>
  </si>
  <si>
    <t>Type de Depense</t>
  </si>
  <si>
    <t>Montant total</t>
  </si>
  <si>
    <t>TOTAL Projet</t>
  </si>
  <si>
    <t xml:space="preserve">Montant inéligible </t>
  </si>
  <si>
    <t xml:space="preserve"> "Dépenses prévisionnelles" sur "Mes démarches en Nouvelle-Aquitaine "</t>
  </si>
  <si>
    <t>Cette annexe de dépenses prévisionnelles est le document unique vous permettant de détailler toutes les dépenses de votre projet. N'hésitez pas à être exhaustif si vous le jugez nécessaire.</t>
  </si>
  <si>
    <t>Notice de saisie</t>
  </si>
  <si>
    <t>Dispositif</t>
  </si>
  <si>
    <t>N° Version AG</t>
  </si>
  <si>
    <t>Date de début de validité</t>
  </si>
  <si>
    <t>Date de fin de validité</t>
  </si>
  <si>
    <t xml:space="preserve">ANNEXE 1: DÉPENSES PRÉVISIONNELLES </t>
  </si>
  <si>
    <t xml:space="preserve">ANNEXE INSTRUCTION : DÉPENSES PRÉVISIONNELLES </t>
  </si>
  <si>
    <t>FONDS EUROPÉEN AGRICOLE POUR LE DÉVELOPPEMENT RURAL (FEADER)</t>
  </si>
  <si>
    <t>Les valeurs de ce tableau sont à reporter dans l'onglet plan de financement de votre demande d'aide sur "Mes Démarches en Nouvelle-Aquitaine"</t>
  </si>
  <si>
    <t>73.03.03</t>
  </si>
  <si>
    <t>r1 = rayon des roues à l’avant</t>
  </si>
  <si>
    <t>n2 = nombre de roues à l’arrière</t>
  </si>
  <si>
    <t>r2 = rayon des roues à l’arrière</t>
  </si>
  <si>
    <t>Aide à l'équipement des entreprises de travaux forestiers</t>
  </si>
  <si>
    <t>Type d’investissement</t>
  </si>
  <si>
    <t>Catégorie 1 : machines d’exploitation et de sylviculture couramment utilisés</t>
  </si>
  <si>
    <t>Catégorie 2 : dispositifs alternatifs garantissant un respect des sols : impact très faible</t>
  </si>
  <si>
    <t>Équipements divers liés à la traction animale dont animaux de trait</t>
  </si>
  <si>
    <t xml:space="preserve">50 000 </t>
  </si>
  <si>
    <t xml:space="preserve">90 000 </t>
  </si>
  <si>
    <t xml:space="preserve">60 000 </t>
  </si>
  <si>
    <t xml:space="preserve">10 000 </t>
  </si>
  <si>
    <t xml:space="preserve">4 000 </t>
  </si>
  <si>
    <t>Treuils d’aide à la traction</t>
  </si>
  <si>
    <t xml:space="preserve">100 000 </t>
  </si>
  <si>
    <t xml:space="preserve">Paire de tracks </t>
  </si>
  <si>
    <t xml:space="preserve">25 000 </t>
  </si>
  <si>
    <t>Catégorie 4 : outils et logiciels numériques</t>
  </si>
  <si>
    <t>les montants sont en € et en HT</t>
  </si>
  <si>
    <t>Message d'information sur les justificatifs demandés</t>
  </si>
  <si>
    <t>Le fournisseur retenu est-il le moins disant ? (oui/non)</t>
  </si>
  <si>
    <t>INSTRUCTION DES DEPENSES D'INVESTISSEMENT CATEGORIE 1</t>
  </si>
  <si>
    <t>inférieure à 1kg/cm² *</t>
  </si>
  <si>
    <t>inférieure à 5t *</t>
  </si>
  <si>
    <t>nombre de roues de l'ensemble</t>
  </si>
  <si>
    <t>neuf</t>
  </si>
  <si>
    <t>occasion</t>
  </si>
  <si>
    <t>marque</t>
  </si>
  <si>
    <t>modèle</t>
  </si>
  <si>
    <t>état *</t>
  </si>
  <si>
    <t>* : sélectionner une réponse dans le menu déroulant</t>
  </si>
  <si>
    <t>locomotion à roue :</t>
  </si>
  <si>
    <t>locomotion à chenille :</t>
  </si>
  <si>
    <t>INSTRUCTION DES DEPENSES D'INVESTISSEMENT D'OCCASION</t>
  </si>
  <si>
    <t>Postes de dépenses : catégorie d'investissement éligible</t>
  </si>
  <si>
    <t>matériel 1</t>
  </si>
  <si>
    <t>matériel 2</t>
  </si>
  <si>
    <t>matériel 3</t>
  </si>
  <si>
    <t>Type de dépenses
(liste)</t>
  </si>
  <si>
    <t>types de dépenses</t>
  </si>
  <si>
    <t>postes de dépenses</t>
  </si>
  <si>
    <t>matériels/équipements</t>
  </si>
  <si>
    <t>dépenses immatérielles</t>
  </si>
  <si>
    <t>Plafond maximum de dépense éligible
(en € HT)</t>
  </si>
  <si>
    <t xml:space="preserve">prix &lt; valeur sur marché </t>
  </si>
  <si>
    <t>facture initiale (=seconde main)</t>
  </si>
  <si>
    <t>présence dans PJ de la masse de la machine *</t>
  </si>
  <si>
    <t>commentaires :</t>
  </si>
  <si>
    <t>Postes de dépenses : catégorie d'investissement éligible
(liste)</t>
  </si>
  <si>
    <t>commentaires</t>
  </si>
  <si>
    <t>les montants sont à saisir en € et en HT</t>
  </si>
  <si>
    <t>Catégorie 3 : équipements divers</t>
  </si>
  <si>
    <t>à remplir en fonction du message informatif en colonne I</t>
  </si>
  <si>
    <t>Description de la dépense 
(liste)</t>
  </si>
  <si>
    <t>description détaillée</t>
  </si>
  <si>
    <t>colonnes bleues : données reportées de la demande à contrôler et modifier si nécessaire / colonnes jaunes : instruire</t>
  </si>
  <si>
    <t>A titre d'information :</t>
  </si>
  <si>
    <t>montant raisonnable maxi :</t>
  </si>
  <si>
    <t xml:space="preserve">Abatteuse neuve </t>
  </si>
  <si>
    <t>Abatteuse occasion</t>
  </si>
  <si>
    <t xml:space="preserve">Porteur forestier neuf </t>
  </si>
  <si>
    <t>Porteur forestier occasion</t>
  </si>
  <si>
    <t>Débusqueur neuf à grue, à pince ou à grappin</t>
  </si>
  <si>
    <t>Débusqueur occasion à grue, à pince ou à grappin</t>
  </si>
  <si>
    <t xml:space="preserve">Tracteur neuf agricole blindé forestier </t>
  </si>
  <si>
    <t>Broyeur neuf automoteur télecommandé chenillé</t>
  </si>
  <si>
    <t xml:space="preserve">Broyeur occasion automoteur télecommandé chenillé </t>
  </si>
  <si>
    <t>Pelle neuve munie d’une tête d’abattage neuve ou d’une cisaille neuve ou d’un outil sylvicole neuf</t>
  </si>
  <si>
    <t>Pelle occasion munie d’une tête d’abattage neuve ou d’une cisaille neuve ou d’un outil sylvicole neuf</t>
  </si>
  <si>
    <t>Dispositif mobile de débardage par câbles aériens et équipements associés</t>
  </si>
  <si>
    <r>
      <t xml:space="preserve">320 000 </t>
    </r>
    <r>
      <rPr>
        <sz val="10"/>
        <rFont val="Calibri"/>
        <family val="2"/>
      </rPr>
      <t> </t>
    </r>
  </si>
  <si>
    <t>Tête d’abattage et/ou de façonnage seule</t>
  </si>
  <si>
    <t>Equipement d’un tracteur agricole renforcé au travail en forêt</t>
  </si>
  <si>
    <t>Matériel de sylviculture à monter sur porte-outil</t>
  </si>
  <si>
    <t xml:space="preserve">Dispositif démontable de franchissement temporaire des cours d’eau </t>
  </si>
  <si>
    <t>Exosquelette destiné aux travaux sylvicoles</t>
  </si>
  <si>
    <t>Matériels informatiques et cartographie embarqués, équipements métrologie numérisés, outils saisie terrain</t>
  </si>
  <si>
    <t>Systèmes d’information et logiciels spécialisés de gestion, de production ou dédiés à la traçabilité des bois</t>
  </si>
  <si>
    <t xml:space="preserve">Etudes, conseils, audits préalables en rapport direct avec les investissements </t>
  </si>
  <si>
    <t>Dans la limite de 10 % du montant des dépenses éligibles</t>
  </si>
  <si>
    <t>Catégorie 5 : investissements immatériels</t>
  </si>
  <si>
    <t>catégories de postes de dépenses</t>
  </si>
  <si>
    <t>et les dépenses immatérielles seront plafonnées à hauteur de 10% des dépenses éligibles</t>
  </si>
  <si>
    <t xml:space="preserve">Lorsque vous devez déclarer plusieurs dépenses distinctes, vous devez créer une ligne pour chaque dépense. </t>
  </si>
  <si>
    <t>En application du cahier des charges applicable au dispositif, des plafonds seront appliqués lors de l'instruction. Il vous est donc demandé de saisir vos dépenses au réél dans l'onglet ANXE_1.</t>
  </si>
  <si>
    <t>Annexes réservées au service instructeur pour l'instruction des dépenses prévisionnelles et du matériel 1</t>
  </si>
  <si>
    <t>Catégorie 1 : machines d’exploitation et de sylviculture usuelles</t>
  </si>
  <si>
    <t>Catégorie 2 : dispositifs alternatifs</t>
  </si>
  <si>
    <t>Dispositif ETF 73.03.03</t>
  </si>
  <si>
    <t>NB : lors de l'instruction des demandes</t>
  </si>
  <si>
    <t>ANNEXE INSTRUCTION : DÉPENSES PRÉVISIONNELLES CATEGORIE 1</t>
  </si>
  <si>
    <r>
      <t xml:space="preserve">largeur de pneus </t>
    </r>
    <r>
      <rPr>
        <sz val="11"/>
        <color theme="1"/>
        <rFont val="Calibri"/>
        <family val="2"/>
      </rPr>
      <t>≥700mm</t>
    </r>
    <r>
      <rPr>
        <sz val="11"/>
        <color theme="1"/>
        <rFont val="Calibri"/>
        <family val="2"/>
        <scheme val="minor"/>
      </rPr>
      <t xml:space="preserve"> * (débusqueurs et tracteurs)</t>
    </r>
  </si>
  <si>
    <t>n1 = nombre de roues à l’avant</t>
  </si>
  <si>
    <t>Légende document :</t>
  </si>
  <si>
    <t>Ensembles neufs : tracteur+ remorques forestières+ grue</t>
  </si>
  <si>
    <t>pièce retenue</t>
  </si>
  <si>
    <t>N° MDNA</t>
  </si>
  <si>
    <t>instruction éligibilité de la dépense</t>
  </si>
  <si>
    <t>oui</t>
  </si>
  <si>
    <t>non</t>
  </si>
  <si>
    <t>roue</t>
  </si>
  <si>
    <t>chenille</t>
  </si>
  <si>
    <t>type de locomotion *</t>
  </si>
  <si>
    <t>charge à la roue moyenne indiquée dans dossier</t>
  </si>
  <si>
    <t>charge à la roue moyenne calculée</t>
  </si>
  <si>
    <t>pression statique au sol indiquée dans dossier</t>
  </si>
  <si>
    <t>instruction caractère raisonnable coûts</t>
  </si>
  <si>
    <t>pression statique au sol calculée</t>
  </si>
  <si>
    <t>masse de la machine équipée en tonnes</t>
  </si>
  <si>
    <t>longueur empattement en mm</t>
  </si>
  <si>
    <t>largeur chenille en mm</t>
  </si>
  <si>
    <t>L1 = largeur des pneu à l’avant en mm</t>
  </si>
  <si>
    <t>L2 = largeur des pneu à l’arrière en mm</t>
  </si>
  <si>
    <t>Dispositif ETF 73.03.03 : cahier des charges et notice technique</t>
  </si>
  <si>
    <t>machine &lt; 5ans</t>
  </si>
  <si>
    <t xml:space="preserve">attestation pas d'aide &lt; 5ans </t>
  </si>
  <si>
    <t>horomètre &lt; 9000h de fonctionnement</t>
  </si>
  <si>
    <t>éligibilité des dépenses :</t>
  </si>
  <si>
    <t>caractéristiques techniques du matériel requises</t>
  </si>
  <si>
    <t xml:space="preserve">cas du concessionnaire </t>
  </si>
  <si>
    <t>montant des dépenses présentées :</t>
  </si>
  <si>
    <t>Motif d'inéligibilité (à saisir obligatoirement si concerné)</t>
  </si>
  <si>
    <t>Montant plafonné de la dépense en matériel/équipement :</t>
  </si>
  <si>
    <t>Total de dépenses en matériels/équipements :</t>
  </si>
  <si>
    <t>Total de dépenses immatérielles :</t>
  </si>
  <si>
    <t xml:space="preserve">les dépenses en matériel/équipements seront plafonnées </t>
  </si>
  <si>
    <r>
      <t xml:space="preserve">Montant raisonnable retenu 
</t>
    </r>
    <r>
      <rPr>
        <b/>
        <sz val="12"/>
        <color rgb="FFFF0000"/>
        <rFont val="Arial"/>
        <family val="2"/>
      </rPr>
      <t>(à reporter dans MDNA)</t>
    </r>
  </si>
  <si>
    <r>
      <t>Ce document est à renseigner  pour toutes demandes d'aide,</t>
    </r>
    <r>
      <rPr>
        <b/>
        <sz val="12"/>
        <color rgb="FF000000"/>
        <rFont val="Arial"/>
        <family val="2"/>
      </rPr>
      <t xml:space="preserve"> les montants générés automatiquem</t>
    </r>
    <r>
      <rPr>
        <b/>
        <sz val="12"/>
        <rFont val="Arial"/>
        <family val="2"/>
      </rPr>
      <t xml:space="preserve">ent à l'Annexe 2- Synthèse </t>
    </r>
    <r>
      <rPr>
        <b/>
        <sz val="12"/>
        <color rgb="FF000000"/>
        <rFont val="Arial"/>
        <family val="2"/>
      </rPr>
      <t xml:space="preserve">seront à reporter dans l'onglet plan de financement de votre demande, bloc </t>
    </r>
  </si>
  <si>
    <t xml:space="preserve">ANNEXE 2: SYNTHESE </t>
  </si>
  <si>
    <r>
      <rPr>
        <u/>
        <sz val="12"/>
        <rFont val="Arial"/>
        <family val="2"/>
      </rPr>
      <t>Dans le cadre de votre demande de subvention, nous vous invitons à présenter les justificatifs de dépenses prévisionnelles suivants dans l'annexe 1</t>
    </r>
    <r>
      <rPr>
        <sz val="12"/>
        <rFont val="Arial"/>
        <family val="2"/>
      </rPr>
      <t xml:space="preserve">  : 
- 1 devis ou pièce équivalente* pour toutes les dépenses inférieures à 5 000 € HT 
- 2 devis ou pièces équivalentes* pour toutes les dépenses comprises entre 5 000 € HT et 90 000 € HT 
- 3 devis ou pièces équivalentes* pour toutes les dépenses supérieures à 90 000 € HT </t>
    </r>
  </si>
  <si>
    <t xml:space="preserve">*pièce équivalente : capture d'écran datée d'un site internet ou scan de catalogue, estimatif détaillé réalisé par un expert, facture </t>
  </si>
  <si>
    <r>
      <t>Montant éligible</t>
    </r>
    <r>
      <rPr>
        <b/>
        <sz val="12"/>
        <color rgb="FFFF0000"/>
        <rFont val="Arial"/>
        <family val="2"/>
      </rPr>
      <t xml:space="preserve"> avant plafonnement</t>
    </r>
    <r>
      <rPr>
        <b/>
        <sz val="12"/>
        <rFont val="Arial"/>
        <family val="2"/>
      </rPr>
      <t xml:space="preserve">
</t>
    </r>
    <r>
      <rPr>
        <b/>
        <sz val="12"/>
        <color theme="1"/>
        <rFont val="Arial"/>
        <family val="2"/>
      </rPr>
      <t>(</t>
    </r>
    <r>
      <rPr>
        <b/>
        <sz val="12"/>
        <color rgb="FFFF0000"/>
        <rFont val="Arial"/>
        <family val="2"/>
      </rPr>
      <t>à saisir obligatoirement</t>
    </r>
    <r>
      <rPr>
        <b/>
        <sz val="12"/>
        <color theme="1"/>
        <rFont val="Arial"/>
        <family val="2"/>
      </rPr>
      <t>-même si =0)</t>
    </r>
  </si>
  <si>
    <t>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</si>
</sst>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,##0.00;\ #,##0.00;\ &quot; &quot;;@"/>
    <numFmt numFmtId="165" formatCode="_-* #,##0.00\ _€_-;\-* #,##0.00\ _€_-;_-* &quot;-&quot;??\ _€_-;_-@_-"/>
    <numFmt numFmtId="166" formatCode="#,##0.00\ _€"/>
    <numFmt numFmtId="167" formatCode="#,##0\ &quot;€&quot;"/>
    <numFmt numFmtId="168" formatCode="#,##0\ _€"/>
  </numFmts>
  <fonts count="5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sz val="12"/>
      <color rgb="FF000000"/>
      <name val="Arial"/>
      <family val="2"/>
    </font>
    <font>
      <sz val="11"/>
      <name val="Calibri"/>
      <family val="2"/>
      <scheme val="minor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indexed="49"/>
      <name val="Arial"/>
      <family val="2"/>
    </font>
    <font>
      <sz val="10"/>
      <color indexed="8"/>
      <name val="Arial"/>
      <family val="2"/>
    </font>
    <font>
      <sz val="11"/>
      <color indexed="49"/>
      <name val="Calibri"/>
      <family val="2"/>
    </font>
    <font>
      <sz val="12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sz val="9"/>
      <color theme="1"/>
      <name val="Verdana"/>
      <family val="2"/>
    </font>
    <font>
      <sz val="1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b/>
      <sz val="22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  <font>
      <b/>
      <sz val="12"/>
      <color rgb="FF000000"/>
      <name val="Verdana"/>
      <family val="2"/>
    </font>
    <font>
      <b/>
      <sz val="12"/>
      <color theme="1"/>
      <name val="Verdana"/>
      <family val="2"/>
    </font>
    <font>
      <b/>
      <sz val="12"/>
      <color theme="4" tint="-0.249977111117893"/>
      <name val="Arial"/>
      <family val="2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Verdana"/>
      <family val="2"/>
    </font>
    <font>
      <sz val="10"/>
      <name val="Calibri"/>
      <family val="2"/>
    </font>
    <font>
      <b/>
      <sz val="16"/>
      <color theme="4" tint="-0.249977111117893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name val="Arial"/>
      <family val="2"/>
    </font>
    <font>
      <b/>
      <sz val="12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2">
    <xf numFmtId="0" fontId="0" fillId="0" borderId="0"/>
    <xf numFmtId="0" fontId="17" fillId="0" borderId="0" applyNumberFormat="0" applyFill="0" applyBorder="0" applyAlignment="0" applyProtection="0"/>
    <xf numFmtId="0" fontId="19" fillId="0" borderId="0"/>
    <xf numFmtId="0" fontId="19" fillId="0" borderId="0"/>
    <xf numFmtId="165" fontId="1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2" fillId="9" borderId="16" applyNumberFormat="0" applyAlignment="0">
      <protection locked="0"/>
    </xf>
    <xf numFmtId="0" fontId="26" fillId="0" borderId="6" applyNumberFormat="0">
      <alignment horizontal="left" vertical="center" wrapText="1"/>
      <protection locked="0"/>
    </xf>
    <xf numFmtId="0" fontId="27" fillId="0" borderId="13">
      <alignment horizontal="left" vertical="center"/>
      <protection locked="0"/>
    </xf>
    <xf numFmtId="0" fontId="22" fillId="8" borderId="17" applyNumberFormat="0" applyFont="0" applyAlignment="0" applyProtection="0"/>
    <xf numFmtId="165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5" fillId="0" borderId="0"/>
    <xf numFmtId="0" fontId="19" fillId="0" borderId="0"/>
    <xf numFmtId="9" fontId="22" fillId="0" borderId="0" applyFont="0" applyFill="0" applyBorder="0" applyAlignment="0" applyProtection="0"/>
    <xf numFmtId="0" fontId="22" fillId="10" borderId="6" applyNumberFormat="0" applyFont="0" applyBorder="0" applyAlignment="0">
      <alignment horizontal="center" vertical="center"/>
    </xf>
    <xf numFmtId="0" fontId="28" fillId="0" borderId="6" applyNumberFormat="0" applyAlignment="0">
      <protection locked="0"/>
    </xf>
    <xf numFmtId="0" fontId="22" fillId="0" borderId="0"/>
    <xf numFmtId="44" fontId="1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4" fontId="10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0" fillId="2" borderId="0" xfId="0" applyFill="1" applyProtection="1">
      <protection locked="0"/>
    </xf>
    <xf numFmtId="0" fontId="7" fillId="4" borderId="4" xfId="0" applyFont="1" applyFill="1" applyBorder="1" applyAlignment="1">
      <alignment horizontal="center" vertical="center" wrapText="1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8" fillId="7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/>
    <xf numFmtId="0" fontId="14" fillId="2" borderId="0" xfId="0" applyFont="1" applyFill="1"/>
    <xf numFmtId="0" fontId="16" fillId="2" borderId="0" xfId="0" applyFont="1" applyFill="1" applyAlignment="1">
      <alignment horizontal="right"/>
    </xf>
    <xf numFmtId="0" fontId="15" fillId="2" borderId="0" xfId="0" applyFont="1" applyFill="1" applyAlignment="1">
      <alignment horizontal="left"/>
    </xf>
    <xf numFmtId="0" fontId="8" fillId="2" borderId="0" xfId="1" applyFont="1" applyFill="1" applyBorder="1" applyAlignment="1">
      <alignment horizontal="left" vertical="center" indent="2"/>
    </xf>
    <xf numFmtId="0" fontId="18" fillId="2" borderId="0" xfId="0" applyFont="1" applyFill="1" applyAlignment="1">
      <alignment horizontal="left"/>
    </xf>
    <xf numFmtId="0" fontId="21" fillId="2" borderId="0" xfId="0" applyFont="1" applyFill="1" applyAlignment="1">
      <alignment horizontal="left" vertical="center"/>
    </xf>
    <xf numFmtId="0" fontId="23" fillId="2" borderId="0" xfId="0" applyFont="1" applyFill="1"/>
    <xf numFmtId="0" fontId="0" fillId="3" borderId="0" xfId="0" applyFill="1"/>
    <xf numFmtId="0" fontId="24" fillId="2" borderId="0" xfId="0" applyFont="1" applyFill="1"/>
    <xf numFmtId="0" fontId="23" fillId="2" borderId="0" xfId="0" applyFont="1" applyFill="1" applyAlignment="1">
      <alignment horizontal="left"/>
    </xf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11" borderId="0" xfId="0" applyFill="1"/>
    <xf numFmtId="0" fontId="4" fillId="2" borderId="8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0" fillId="11" borderId="6" xfId="0" applyFill="1" applyBorder="1"/>
    <xf numFmtId="0" fontId="0" fillId="11" borderId="6" xfId="0" applyFill="1" applyBorder="1" applyAlignment="1">
      <alignment horizontal="center"/>
    </xf>
    <xf numFmtId="14" fontId="0" fillId="11" borderId="6" xfId="0" applyNumberFormat="1" applyFill="1" applyBorder="1" applyAlignment="1">
      <alignment horizontal="center"/>
    </xf>
    <xf numFmtId="0" fontId="31" fillId="2" borderId="0" xfId="0" applyFont="1" applyFill="1"/>
    <xf numFmtId="0" fontId="34" fillId="0" borderId="6" xfId="0" applyFont="1" applyBorder="1" applyAlignment="1">
      <alignment vertical="center" wrapText="1"/>
    </xf>
    <xf numFmtId="0" fontId="7" fillId="12" borderId="2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6" borderId="5" xfId="0" applyFill="1" applyBorder="1" applyAlignment="1" applyProtection="1">
      <alignment wrapText="1"/>
    </xf>
    <xf numFmtId="0" fontId="0" fillId="0" borderId="5" xfId="0" applyFill="1" applyBorder="1" applyAlignment="1" applyProtection="1">
      <alignment wrapText="1"/>
    </xf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</xf>
    <xf numFmtId="0" fontId="1" fillId="0" borderId="0" xfId="0" applyFont="1" applyAlignment="1" applyProtection="1">
      <protection locked="0"/>
    </xf>
    <xf numFmtId="0" fontId="8" fillId="7" borderId="22" xfId="0" applyFont="1" applyFill="1" applyBorder="1" applyAlignment="1">
      <alignment horizontal="center" vertical="center" wrapText="1"/>
    </xf>
    <xf numFmtId="0" fontId="0" fillId="0" borderId="0" xfId="0" applyBorder="1"/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 applyProtection="1">
      <protection locked="0"/>
    </xf>
    <xf numFmtId="0" fontId="38" fillId="0" borderId="0" xfId="0" applyFont="1" applyFill="1" applyBorder="1" applyAlignment="1" applyProtection="1">
      <alignment horizontal="center"/>
      <protection locked="0"/>
    </xf>
    <xf numFmtId="0" fontId="0" fillId="13" borderId="5" xfId="0" applyFill="1" applyBorder="1" applyProtection="1">
      <protection locked="0"/>
    </xf>
    <xf numFmtId="166" fontId="11" fillId="13" borderId="5" xfId="0" applyNumberFormat="1" applyFont="1" applyFill="1" applyBorder="1" applyProtection="1">
      <protection locked="0"/>
    </xf>
    <xf numFmtId="4" fontId="0" fillId="13" borderId="5" xfId="0" applyNumberFormat="1" applyFill="1" applyBorder="1" applyProtection="1">
      <protection locked="0"/>
    </xf>
    <xf numFmtId="0" fontId="38" fillId="0" borderId="6" xfId="0" applyFont="1" applyFill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1" fillId="0" borderId="6" xfId="0" applyFont="1" applyBorder="1"/>
    <xf numFmtId="0" fontId="45" fillId="0" borderId="0" xfId="0" applyFont="1" applyProtection="1">
      <protection locked="0"/>
    </xf>
    <xf numFmtId="0" fontId="45" fillId="2" borderId="0" xfId="0" applyFont="1" applyFill="1" applyProtection="1">
      <protection locked="0"/>
    </xf>
    <xf numFmtId="164" fontId="5" fillId="0" borderId="0" xfId="0" applyNumberFormat="1" applyFont="1" applyFill="1" applyBorder="1" applyAlignment="1" applyProtection="1">
      <protection locked="0"/>
    </xf>
    <xf numFmtId="0" fontId="44" fillId="2" borderId="23" xfId="0" applyFont="1" applyFill="1" applyBorder="1" applyAlignment="1">
      <alignment vertical="center"/>
    </xf>
    <xf numFmtId="0" fontId="44" fillId="2" borderId="24" xfId="0" applyFont="1" applyFill="1" applyBorder="1" applyAlignment="1">
      <alignment vertical="center"/>
    </xf>
    <xf numFmtId="0" fontId="36" fillId="2" borderId="9" xfId="0" applyFont="1" applyFill="1" applyBorder="1" applyAlignment="1" applyProtection="1">
      <alignment horizontal="center"/>
      <protection locked="0"/>
    </xf>
    <xf numFmtId="0" fontId="11" fillId="2" borderId="0" xfId="0" applyFont="1" applyFill="1" applyProtection="1">
      <protection locked="0"/>
    </xf>
    <xf numFmtId="0" fontId="0" fillId="13" borderId="5" xfId="0" applyFill="1" applyBorder="1" applyAlignment="1" applyProtection="1">
      <alignment wrapText="1"/>
      <protection locked="0"/>
    </xf>
    <xf numFmtId="0" fontId="9" fillId="15" borderId="0" xfId="0" applyFont="1" applyFill="1" applyAlignment="1" applyProtection="1">
      <alignment horizontal="center" vertical="center" wrapText="1"/>
      <protection locked="0"/>
    </xf>
    <xf numFmtId="0" fontId="0" fillId="0" borderId="0" xfId="0" applyProtection="1"/>
    <xf numFmtId="0" fontId="34" fillId="0" borderId="0" xfId="0" applyFont="1" applyBorder="1" applyAlignment="1" applyProtection="1">
      <alignment vertical="top" wrapText="1"/>
    </xf>
    <xf numFmtId="0" fontId="34" fillId="0" borderId="0" xfId="0" applyFont="1" applyBorder="1" applyAlignment="1" applyProtection="1">
      <alignment horizontal="left" vertical="top" wrapText="1"/>
    </xf>
    <xf numFmtId="0" fontId="47" fillId="2" borderId="0" xfId="0" applyFont="1" applyFill="1" applyProtection="1">
      <protection locked="0"/>
    </xf>
    <xf numFmtId="0" fontId="48" fillId="0" borderId="6" xfId="0" applyFont="1" applyBorder="1" applyAlignment="1">
      <alignment horizontal="left" vertical="center" wrapText="1"/>
    </xf>
    <xf numFmtId="0" fontId="48" fillId="0" borderId="19" xfId="0" applyFont="1" applyBorder="1" applyAlignment="1">
      <alignment horizontal="left" vertical="center" wrapText="1"/>
    </xf>
    <xf numFmtId="0" fontId="48" fillId="0" borderId="18" xfId="0" applyFont="1" applyBorder="1" applyAlignment="1">
      <alignment horizontal="left" vertical="center" wrapText="1"/>
    </xf>
    <xf numFmtId="0" fontId="34" fillId="0" borderId="19" xfId="0" applyFont="1" applyBorder="1" applyAlignment="1">
      <alignment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18" xfId="0" applyFont="1" applyBorder="1" applyAlignment="1">
      <alignment vertical="center" wrapText="1"/>
    </xf>
    <xf numFmtId="0" fontId="34" fillId="0" borderId="35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5" fillId="0" borderId="19" xfId="0" applyFont="1" applyBorder="1" applyAlignment="1">
      <alignment vertical="center" wrapText="1"/>
    </xf>
    <xf numFmtId="3" fontId="34" fillId="0" borderId="31" xfId="0" applyNumberFormat="1" applyFont="1" applyBorder="1" applyAlignment="1">
      <alignment horizontal="center" vertical="center" wrapText="1"/>
    </xf>
    <xf numFmtId="0" fontId="35" fillId="0" borderId="18" xfId="0" applyFont="1" applyBorder="1" applyAlignment="1">
      <alignment vertical="center" wrapText="1"/>
    </xf>
    <xf numFmtId="3" fontId="34" fillId="0" borderId="35" xfId="0" applyNumberFormat="1" applyFont="1" applyBorder="1" applyAlignment="1">
      <alignment horizontal="center" vertical="center" wrapText="1"/>
    </xf>
    <xf numFmtId="0" fontId="34" fillId="0" borderId="25" xfId="0" applyFont="1" applyBorder="1" applyAlignment="1">
      <alignment vertical="center" wrapText="1"/>
    </xf>
    <xf numFmtId="0" fontId="34" fillId="0" borderId="26" xfId="0" applyFont="1" applyBorder="1" applyAlignment="1">
      <alignment vertical="center" wrapText="1"/>
    </xf>
    <xf numFmtId="0" fontId="34" fillId="0" borderId="27" xfId="0" applyFont="1" applyBorder="1" applyAlignment="1">
      <alignment vertical="center" wrapText="1"/>
    </xf>
    <xf numFmtId="0" fontId="43" fillId="0" borderId="34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2" borderId="0" xfId="0" applyFill="1" applyBorder="1"/>
    <xf numFmtId="164" fontId="5" fillId="2" borderId="0" xfId="0" applyNumberFormat="1" applyFont="1" applyFill="1" applyBorder="1" applyAlignment="1" applyProtection="1">
      <protection locked="0"/>
    </xf>
    <xf numFmtId="0" fontId="0" fillId="2" borderId="0" xfId="0" applyFill="1" applyBorder="1" applyProtection="1">
      <protection locked="0"/>
    </xf>
    <xf numFmtId="0" fontId="48" fillId="0" borderId="5" xfId="0" applyFont="1" applyBorder="1" applyAlignment="1">
      <alignment horizontal="left" vertical="center" wrapText="1"/>
    </xf>
    <xf numFmtId="0" fontId="32" fillId="2" borderId="0" xfId="0" applyFont="1" applyFill="1"/>
    <xf numFmtId="0" fontId="33" fillId="2" borderId="0" xfId="0" applyFont="1" applyFill="1"/>
    <xf numFmtId="0" fontId="44" fillId="2" borderId="1" xfId="0" applyFont="1" applyFill="1" applyBorder="1" applyAlignment="1">
      <alignment vertical="center"/>
    </xf>
    <xf numFmtId="0" fontId="50" fillId="2" borderId="0" xfId="0" applyFont="1" applyFill="1" applyProtection="1"/>
    <xf numFmtId="0" fontId="4" fillId="2" borderId="0" xfId="0" applyFont="1" applyFill="1" applyAlignment="1" applyProtection="1">
      <alignment horizontal="left" vertical="center"/>
    </xf>
    <xf numFmtId="0" fontId="3" fillId="2" borderId="0" xfId="0" applyFont="1" applyFill="1" applyProtection="1"/>
    <xf numFmtId="0" fontId="44" fillId="2" borderId="23" xfId="0" applyFont="1" applyFill="1" applyBorder="1" applyAlignment="1" applyProtection="1">
      <alignment vertical="center"/>
    </xf>
    <xf numFmtId="0" fontId="44" fillId="2" borderId="37" xfId="0" applyFont="1" applyFill="1" applyBorder="1" applyAlignment="1" applyProtection="1">
      <alignment vertical="center"/>
    </xf>
    <xf numFmtId="0" fontId="44" fillId="2" borderId="4" xfId="0" applyFont="1" applyFill="1" applyBorder="1" applyAlignment="1" applyProtection="1">
      <alignment vertical="center"/>
    </xf>
    <xf numFmtId="0" fontId="39" fillId="0" borderId="0" xfId="0" applyFont="1" applyProtection="1"/>
    <xf numFmtId="0" fontId="37" fillId="0" borderId="0" xfId="0" applyFont="1" applyProtection="1"/>
    <xf numFmtId="0" fontId="0" fillId="0" borderId="6" xfId="0" applyBorder="1" applyProtection="1"/>
    <xf numFmtId="0" fontId="0" fillId="0" borderId="6" xfId="0" applyFill="1" applyBorder="1" applyProtection="1"/>
    <xf numFmtId="0" fontId="0" fillId="0" borderId="6" xfId="0" applyFill="1" applyBorder="1" applyAlignment="1" applyProtection="1">
      <alignment wrapText="1"/>
    </xf>
    <xf numFmtId="0" fontId="0" fillId="0" borderId="6" xfId="0" applyFont="1" applyBorder="1" applyAlignment="1" applyProtection="1"/>
    <xf numFmtId="0" fontId="0" fillId="0" borderId="0" xfId="0" applyFont="1" applyBorder="1" applyAlignment="1" applyProtection="1"/>
    <xf numFmtId="0" fontId="51" fillId="0" borderId="0" xfId="0" applyFont="1" applyBorder="1" applyAlignment="1" applyProtection="1"/>
    <xf numFmtId="0" fontId="0" fillId="0" borderId="6" xfId="0" applyFont="1" applyBorder="1" applyProtection="1"/>
    <xf numFmtId="0" fontId="0" fillId="0" borderId="0" xfId="0" applyBorder="1" applyProtection="1"/>
    <xf numFmtId="0" fontId="51" fillId="0" borderId="0" xfId="0" applyFont="1" applyFill="1" applyBorder="1" applyProtection="1"/>
    <xf numFmtId="0" fontId="29" fillId="0" borderId="6" xfId="0" applyFont="1" applyBorder="1" applyAlignment="1" applyProtection="1">
      <alignment vertical="center"/>
    </xf>
    <xf numFmtId="0" fontId="6" fillId="0" borderId="6" xfId="0" applyFont="1" applyFill="1" applyBorder="1" applyProtection="1"/>
    <xf numFmtId="0" fontId="1" fillId="0" borderId="6" xfId="0" applyFont="1" applyBorder="1" applyProtection="1"/>
    <xf numFmtId="164" fontId="5" fillId="0" borderId="0" xfId="0" applyNumberFormat="1" applyFont="1" applyFill="1" applyBorder="1" applyAlignment="1" applyProtection="1"/>
    <xf numFmtId="164" fontId="5" fillId="0" borderId="0" xfId="0" applyNumberFormat="1" applyFont="1" applyFill="1" applyBorder="1" applyAlignment="1" applyProtection="1">
      <alignment horizontal="center"/>
    </xf>
    <xf numFmtId="0" fontId="45" fillId="0" borderId="0" xfId="0" applyFont="1" applyProtection="1"/>
    <xf numFmtId="0" fontId="45" fillId="2" borderId="0" xfId="0" applyFont="1" applyFill="1" applyProtection="1"/>
    <xf numFmtId="0" fontId="0" fillId="2" borderId="0" xfId="0" applyFill="1" applyProtection="1"/>
    <xf numFmtId="0" fontId="0" fillId="0" borderId="0" xfId="0" applyFill="1" applyProtection="1"/>
    <xf numFmtId="0" fontId="0" fillId="6" borderId="6" xfId="0" applyFill="1" applyBorder="1" applyProtection="1"/>
    <xf numFmtId="0" fontId="0" fillId="0" borderId="6" xfId="0" applyBorder="1" applyAlignment="1" applyProtection="1">
      <alignment wrapText="1"/>
      <protection locked="0"/>
    </xf>
    <xf numFmtId="0" fontId="0" fillId="0" borderId="6" xfId="0" applyBorder="1" applyAlignment="1" applyProtection="1">
      <protection locked="0"/>
    </xf>
    <xf numFmtId="0" fontId="38" fillId="0" borderId="6" xfId="0" applyFont="1" applyFill="1" applyBorder="1" applyAlignment="1" applyProtection="1">
      <alignment horizontal="center" vertical="center"/>
      <protection locked="0"/>
    </xf>
    <xf numFmtId="0" fontId="38" fillId="0" borderId="6" xfId="0" applyFont="1" applyBorder="1" applyAlignment="1" applyProtection="1">
      <alignment horizontal="center" vertical="center"/>
      <protection locked="0"/>
    </xf>
    <xf numFmtId="0" fontId="1" fillId="0" borderId="6" xfId="0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wrapText="1"/>
    </xf>
    <xf numFmtId="9" fontId="0" fillId="2" borderId="3" xfId="0" applyNumberForma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0" borderId="0" xfId="0" applyFont="1" applyBorder="1" applyProtection="1"/>
    <xf numFmtId="0" fontId="55" fillId="0" borderId="6" xfId="0" applyFont="1" applyBorder="1" applyProtection="1"/>
    <xf numFmtId="0" fontId="0" fillId="13" borderId="7" xfId="0" applyFill="1" applyBorder="1" applyProtection="1">
      <protection locked="0"/>
    </xf>
    <xf numFmtId="168" fontId="0" fillId="13" borderId="5" xfId="0" applyNumberFormat="1" applyFill="1" applyBorder="1" applyProtection="1">
      <protection locked="0"/>
    </xf>
    <xf numFmtId="167" fontId="0" fillId="16" borderId="6" xfId="0" applyNumberFormat="1" applyFill="1" applyBorder="1" applyAlignment="1" applyProtection="1">
      <alignment horizontal="center" wrapText="1"/>
    </xf>
    <xf numFmtId="0" fontId="0" fillId="16" borderId="5" xfId="0" applyFill="1" applyBorder="1" applyAlignment="1" applyProtection="1">
      <alignment horizontal="center" vertical="center"/>
    </xf>
    <xf numFmtId="167" fontId="0" fillId="16" borderId="6" xfId="0" applyNumberFormat="1" applyFill="1" applyBorder="1" applyProtection="1"/>
    <xf numFmtId="0" fontId="0" fillId="2" borderId="12" xfId="0" applyFill="1" applyBorder="1" applyAlignment="1" applyProtection="1">
      <alignment horizontal="left" wrapText="1"/>
    </xf>
    <xf numFmtId="0" fontId="0" fillId="2" borderId="11" xfId="0" applyFill="1" applyBorder="1" applyAlignment="1" applyProtection="1">
      <alignment horizontal="left" wrapText="1"/>
    </xf>
    <xf numFmtId="0" fontId="2" fillId="2" borderId="0" xfId="0" applyFont="1" applyFill="1" applyProtection="1"/>
    <xf numFmtId="164" fontId="5" fillId="2" borderId="0" xfId="0" applyNumberFormat="1" applyFont="1" applyFill="1" applyBorder="1" applyAlignment="1" applyProtection="1"/>
    <xf numFmtId="0" fontId="9" fillId="4" borderId="14" xfId="2" applyFont="1" applyFill="1" applyBorder="1" applyAlignment="1" applyProtection="1">
      <alignment horizontal="center" vertical="center" wrapText="1"/>
    </xf>
    <xf numFmtId="0" fontId="9" fillId="4" borderId="15" xfId="2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wrapText="1"/>
    </xf>
    <xf numFmtId="167" fontId="0" fillId="6" borderId="6" xfId="0" applyNumberFormat="1" applyFill="1" applyBorder="1" applyProtection="1"/>
    <xf numFmtId="0" fontId="11" fillId="0" borderId="21" xfId="0" applyFont="1" applyBorder="1" applyProtection="1"/>
    <xf numFmtId="167" fontId="11" fillId="6" borderId="6" xfId="0" applyNumberFormat="1" applyFont="1" applyFill="1" applyBorder="1" applyProtection="1"/>
    <xf numFmtId="0" fontId="23" fillId="2" borderId="0" xfId="0" applyFont="1" applyFill="1" applyProtection="1"/>
    <xf numFmtId="0" fontId="1" fillId="2" borderId="0" xfId="0" applyFont="1" applyFill="1" applyAlignment="1" applyProtection="1">
      <alignment wrapText="1"/>
    </xf>
    <xf numFmtId="0" fontId="1" fillId="0" borderId="0" xfId="0" applyFont="1" applyProtection="1"/>
    <xf numFmtId="0" fontId="1" fillId="2" borderId="0" xfId="0" applyFont="1" applyFill="1" applyProtection="1"/>
    <xf numFmtId="164" fontId="0" fillId="13" borderId="5" xfId="0" applyNumberFormat="1" applyFill="1" applyBorder="1" applyAlignment="1" applyProtection="1">
      <alignment wrapText="1"/>
      <protection locked="0"/>
    </xf>
    <xf numFmtId="164" fontId="0" fillId="14" borderId="5" xfId="0" applyNumberFormat="1" applyFill="1" applyBorder="1" applyAlignment="1" applyProtection="1">
      <alignment wrapText="1"/>
      <protection locked="0"/>
    </xf>
    <xf numFmtId="164" fontId="0" fillId="13" borderId="5" xfId="0" applyNumberFormat="1" applyFill="1" applyBorder="1" applyAlignment="1" applyProtection="1">
      <alignment wrapText="1"/>
    </xf>
    <xf numFmtId="164" fontId="0" fillId="5" borderId="5" xfId="0" applyNumberFormat="1" applyFill="1" applyBorder="1" applyAlignment="1" applyProtection="1">
      <alignment wrapText="1"/>
      <protection locked="0"/>
    </xf>
    <xf numFmtId="164" fontId="56" fillId="5" borderId="5" xfId="0" applyNumberFormat="1" applyFont="1" applyFill="1" applyBorder="1" applyAlignment="1" applyProtection="1">
      <alignment horizontal="center"/>
      <protection locked="0"/>
    </xf>
    <xf numFmtId="167" fontId="56" fillId="6" borderId="6" xfId="0" applyNumberFormat="1" applyFont="1" applyFill="1" applyBorder="1" applyAlignment="1" applyProtection="1">
      <alignment horizontal="center"/>
      <protection locked="0"/>
    </xf>
    <xf numFmtId="0" fontId="30" fillId="0" borderId="0" xfId="0" applyFont="1" applyFill="1" applyAlignment="1">
      <alignment horizontal="left"/>
    </xf>
    <xf numFmtId="4" fontId="0" fillId="2" borderId="10" xfId="0" applyNumberFormat="1" applyFill="1" applyBorder="1" applyProtection="1">
      <protection locked="0"/>
    </xf>
    <xf numFmtId="0" fontId="0" fillId="16" borderId="6" xfId="0" applyFill="1" applyBorder="1" applyProtection="1"/>
    <xf numFmtId="4" fontId="0" fillId="6" borderId="8" xfId="0" applyNumberFormat="1" applyFill="1" applyBorder="1" applyProtection="1">
      <protection locked="0"/>
    </xf>
    <xf numFmtId="0" fontId="0" fillId="6" borderId="20" xfId="0" applyFill="1" applyBorder="1" applyAlignment="1" applyProtection="1">
      <alignment horizontal="center"/>
      <protection locked="0"/>
    </xf>
    <xf numFmtId="9" fontId="0" fillId="6" borderId="8" xfId="0" applyNumberFormat="1" applyFill="1" applyBorder="1" applyProtection="1">
      <protection locked="0"/>
    </xf>
    <xf numFmtId="167" fontId="0" fillId="6" borderId="8" xfId="0" applyNumberFormat="1" applyFill="1" applyBorder="1" applyProtection="1">
      <protection locked="0"/>
    </xf>
    <xf numFmtId="0" fontId="15" fillId="2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20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 applyProtection="1">
      <alignment horizontal="center" vertical="center"/>
      <protection locked="0"/>
    </xf>
    <xf numFmtId="164" fontId="5" fillId="3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164" fontId="5" fillId="16" borderId="6" xfId="0" applyNumberFormat="1" applyFont="1" applyFill="1" applyBorder="1" applyAlignment="1" applyProtection="1">
      <alignment horizontal="center"/>
      <protection locked="0"/>
    </xf>
    <xf numFmtId="0" fontId="46" fillId="4" borderId="9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0" fillId="2" borderId="12" xfId="0" applyFill="1" applyBorder="1" applyAlignment="1" applyProtection="1">
      <alignment horizontal="left"/>
    </xf>
    <xf numFmtId="0" fontId="0" fillId="2" borderId="11" xfId="0" applyFill="1" applyBorder="1" applyAlignment="1" applyProtection="1">
      <alignment horizontal="left"/>
    </xf>
    <xf numFmtId="0" fontId="4" fillId="0" borderId="12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164" fontId="5" fillId="6" borderId="12" xfId="0" applyNumberFormat="1" applyFont="1" applyFill="1" applyBorder="1" applyAlignment="1" applyProtection="1">
      <alignment horizontal="center"/>
    </xf>
    <xf numFmtId="164" fontId="5" fillId="6" borderId="13" xfId="0" applyNumberFormat="1" applyFont="1" applyFill="1" applyBorder="1" applyAlignment="1" applyProtection="1">
      <alignment horizontal="center"/>
    </xf>
    <xf numFmtId="0" fontId="34" fillId="0" borderId="30" xfId="0" applyFont="1" applyBorder="1" applyAlignment="1">
      <alignment horizontal="left" vertical="top" wrapText="1"/>
    </xf>
    <xf numFmtId="0" fontId="34" fillId="0" borderId="34" xfId="0" applyFont="1" applyBorder="1" applyAlignment="1">
      <alignment horizontal="left" vertical="top" wrapText="1"/>
    </xf>
    <xf numFmtId="0" fontId="42" fillId="0" borderId="30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left" vertical="top" wrapText="1"/>
    </xf>
    <xf numFmtId="0" fontId="0" fillId="0" borderId="2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4" fontId="5" fillId="5" borderId="1" xfId="0" applyNumberFormat="1" applyFont="1" applyFill="1" applyBorder="1" applyAlignment="1" applyProtection="1">
      <alignment horizontal="center"/>
    </xf>
    <xf numFmtId="164" fontId="5" fillId="5" borderId="2" xfId="0" applyNumberFormat="1" applyFont="1" applyFill="1" applyBorder="1" applyAlignment="1" applyProtection="1">
      <alignment horizontal="center"/>
    </xf>
    <xf numFmtId="164" fontId="5" fillId="5" borderId="3" xfId="0" applyNumberFormat="1" applyFont="1" applyFill="1" applyBorder="1" applyAlignment="1" applyProtection="1">
      <alignment horizontal="center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164" fontId="5" fillId="2" borderId="2" xfId="0" applyNumberFormat="1" applyFont="1" applyFill="1" applyBorder="1" applyAlignment="1" applyProtection="1">
      <alignment horizontal="center"/>
      <protection locked="0"/>
    </xf>
    <xf numFmtId="164" fontId="5" fillId="2" borderId="3" xfId="0" applyNumberFormat="1" applyFont="1" applyFill="1" applyBorder="1" applyAlignment="1" applyProtection="1">
      <alignment horizontal="center"/>
      <protection locked="0"/>
    </xf>
    <xf numFmtId="0" fontId="38" fillId="7" borderId="25" xfId="0" applyFont="1" applyFill="1" applyBorder="1" applyAlignment="1" applyProtection="1">
      <alignment horizontal="center"/>
      <protection locked="0"/>
    </xf>
    <xf numFmtId="0" fontId="38" fillId="7" borderId="26" xfId="0" applyFont="1" applyFill="1" applyBorder="1" applyAlignment="1" applyProtection="1">
      <alignment horizontal="center"/>
      <protection locked="0"/>
    </xf>
    <xf numFmtId="0" fontId="38" fillId="7" borderId="27" xfId="0" applyFont="1" applyFill="1" applyBorder="1" applyAlignment="1" applyProtection="1">
      <alignment horizontal="center"/>
      <protection locked="0"/>
    </xf>
    <xf numFmtId="0" fontId="38" fillId="7" borderId="25" xfId="0" applyFont="1" applyFill="1" applyBorder="1" applyAlignment="1" applyProtection="1">
      <alignment horizontal="center" wrapText="1"/>
      <protection locked="0"/>
    </xf>
    <xf numFmtId="0" fontId="38" fillId="7" borderId="26" xfId="0" applyFont="1" applyFill="1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left" vertical="top"/>
    </xf>
    <xf numFmtId="164" fontId="5" fillId="5" borderId="38" xfId="0" applyNumberFormat="1" applyFont="1" applyFill="1" applyBorder="1" applyAlignment="1" applyProtection="1">
      <alignment horizontal="center"/>
    </xf>
    <xf numFmtId="164" fontId="5" fillId="5" borderId="36" xfId="0" applyNumberFormat="1" applyFont="1" applyFill="1" applyBorder="1" applyAlignment="1" applyProtection="1">
      <alignment horizontal="center"/>
    </xf>
    <xf numFmtId="164" fontId="5" fillId="5" borderId="39" xfId="0" applyNumberFormat="1" applyFont="1" applyFill="1" applyBorder="1" applyAlignment="1" applyProtection="1">
      <alignment horizontal="center"/>
    </xf>
  </cellXfs>
  <cellStyles count="22">
    <cellStyle name="à saisir" xfId="6" xr:uid="{459932EE-1DF5-410D-9F62-4E853CED919D}"/>
    <cellStyle name="Champs-saisie" xfId="7" xr:uid="{2A37B9DE-703F-4801-B605-5364AA3A36C3}"/>
    <cellStyle name="Champs-saisie-sans_bordure" xfId="8" xr:uid="{A89D8C88-4CB7-448C-8930-622BDFA6330B}"/>
    <cellStyle name="Commentaire" xfId="9" xr:uid="{57803AE5-7C7A-4FBF-A62A-2FAF9E863878}"/>
    <cellStyle name="Lien hypertexte" xfId="1" builtinId="8"/>
    <cellStyle name="Milliers 2" xfId="10" xr:uid="{9427C512-AB1E-4B16-B66A-DF297B1F6B14}"/>
    <cellStyle name="Milliers 3" xfId="4" xr:uid="{2D7C8310-F07A-4AB4-9DF8-348FD959035D}"/>
    <cellStyle name="Monétaire 2" xfId="11" xr:uid="{95B264FF-E896-4253-8F52-1E89F3F2230F}"/>
    <cellStyle name="Monétaire 2 2" xfId="19" xr:uid="{E778347D-17A4-42EC-8853-830E6EA1C4D1}"/>
    <cellStyle name="Monétaire 3" xfId="5" xr:uid="{4F82B021-5F15-4521-AB89-106CE6FEAD70}"/>
    <cellStyle name="Monétaire 3 2" xfId="18" xr:uid="{4FB4FEBA-4B4D-47E0-9E68-C081F4FD3E1E}"/>
    <cellStyle name="Monétaire 4" xfId="21" xr:uid="{77FB596C-211D-4542-ABAA-C3C7AA4E3B11}"/>
    <cellStyle name="Normal" xfId="0" builtinId="0"/>
    <cellStyle name="Normal 2" xfId="12" xr:uid="{A365BEBD-24AB-4FD7-ACEB-9C855FE159AD}"/>
    <cellStyle name="Normal 2 2" xfId="2" xr:uid="{4AF6FAA6-334F-43F0-B071-8F82A4E0A2B4}"/>
    <cellStyle name="Normal 2_Récapitulatif SI" xfId="13" xr:uid="{86F5EF0B-9F48-4B89-9114-B5B7DC9C9A24}"/>
    <cellStyle name="Normal 3" xfId="3" xr:uid="{A9BEA6BB-252B-4D65-BDA3-C3B2B5C89C32}"/>
    <cellStyle name="Normal 4" xfId="20" xr:uid="{E4745C18-C6F1-4D81-8C96-72962DC6DD4B}"/>
    <cellStyle name="Pourcentage 2" xfId="14" xr:uid="{2959436F-D81D-46B0-B605-5C76C0D13520}"/>
    <cellStyle name="protégé" xfId="15" xr:uid="{29C1A686-0B1B-491F-A848-3B4CDACD6E80}"/>
    <cellStyle name="Saisie obligatoire" xfId="16" xr:uid="{09B6D58F-9078-4442-BD43-8F80128C7C32}"/>
    <cellStyle name="TableStyleLight1" xfId="17" xr:uid="{31E143B5-8275-45D8-A910-A0D026476D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16</xdr:row>
      <xdr:rowOff>133350</xdr:rowOff>
    </xdr:from>
    <xdr:to>
      <xdr:col>12</xdr:col>
      <xdr:colOff>161925</xdr:colOff>
      <xdr:row>22</xdr:row>
      <xdr:rowOff>58608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B301AE8-BABC-4AFD-93C1-206BB00F8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3886200"/>
          <a:ext cx="3800475" cy="92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38100</xdr:colOff>
      <xdr:row>28</xdr:row>
      <xdr:rowOff>66676</xdr:rowOff>
    </xdr:from>
    <xdr:to>
      <xdr:col>11</xdr:col>
      <xdr:colOff>291265</xdr:colOff>
      <xdr:row>32</xdr:row>
      <xdr:rowOff>176938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8477CA0-B60D-43C2-82E8-99CE80951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6438901"/>
          <a:ext cx="3301165" cy="872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598551</xdr:colOff>
      <xdr:row>38</xdr:row>
      <xdr:rowOff>133350</xdr:rowOff>
    </xdr:from>
    <xdr:to>
      <xdr:col>14</xdr:col>
      <xdr:colOff>19696</xdr:colOff>
      <xdr:row>41</xdr:row>
      <xdr:rowOff>19116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85E1F5F-569F-45CD-CFB5-3E9B46829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70926" y="8477250"/>
          <a:ext cx="4907545" cy="5048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r-td-02.crpc.fr\TRANSVERSES_ALPC\Transverse_FEADER\02_RDR4\08_MDNA\Formulaires\Cuma-Collectif\AnnexeDepensesPrevisionnelles\231016_Annexe_DepensesPrevisionnelles_v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ériels_OCS"/>
      <sheetName val="Listes"/>
      <sheetName val="NOTICE"/>
      <sheetName val="ANXE_1_DEPENSES_PREVISION"/>
      <sheetName val="ANXE_2_SYNTHESE"/>
      <sheetName val="INSTRUCTION_DEPENSES_PREVISION"/>
    </sheetNames>
    <sheetDataSet>
      <sheetData sheetId="0"/>
      <sheetData sheetId="1">
        <row r="2">
          <cell r="B2" t="str">
            <v>Chaines de mécanisation et autres matériels agricoles</v>
          </cell>
        </row>
        <row r="3">
          <cell r="B3" t="str">
            <v>Matériels adaptés à l'agriculture de montagne</v>
          </cell>
        </row>
        <row r="4">
          <cell r="B4" t="str">
            <v>Matériels dédiés à la transition agro-écologique  des cultures végétales</v>
          </cell>
        </row>
        <row r="5">
          <cell r="B5" t="str">
            <v>Matériels dédiés à la transition agro-écologique en matière d'élevage</v>
          </cell>
        </row>
        <row r="6">
          <cell r="B6" t="str">
            <v>Matériels en faveur de la démonstration, la vulgarisation ou l'innovation des pratiques agricoles</v>
          </cell>
        </row>
        <row r="7">
          <cell r="B7" t="str">
            <v>Matériels en faveur de la diversification, la réorientation, la reconversion des exploitations agricoles</v>
          </cell>
        </row>
        <row r="8">
          <cell r="B8" t="str">
            <v>Matériels portant sur l'amélioration des conditions de travail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AB4F-48D2-4515-A219-B563663B61E8}">
  <sheetPr>
    <pageSetUpPr fitToPage="1"/>
  </sheetPr>
  <dimension ref="A1:S93"/>
  <sheetViews>
    <sheetView tabSelected="1" workbookViewId="0">
      <selection activeCell="O14" sqref="O14"/>
    </sheetView>
  </sheetViews>
  <sheetFormatPr baseColWidth="10" defaultColWidth="11.42578125" defaultRowHeight="15" x14ac:dyDescent="0.25"/>
  <cols>
    <col min="1" max="1" width="7.28515625" customWidth="1"/>
    <col min="2" max="2" width="20.7109375" customWidth="1"/>
    <col min="5" max="5" width="17.5703125" customWidth="1"/>
    <col min="6" max="6" width="22.140625" customWidth="1"/>
    <col min="18" max="18" width="23.7109375" bestFit="1" customWidth="1"/>
    <col min="19" max="19" width="17.28515625" bestFit="1" customWidth="1"/>
  </cols>
  <sheetData>
    <row r="1" spans="1:19" ht="30" x14ac:dyDescent="0.25">
      <c r="A1" s="11" t="s">
        <v>17</v>
      </c>
      <c r="B1" s="12"/>
      <c r="C1" s="13"/>
      <c r="D1" s="1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9" ht="18" x14ac:dyDescent="0.25">
      <c r="A2" s="5" t="s">
        <v>40</v>
      </c>
      <c r="B2" s="14"/>
      <c r="C2" s="13"/>
      <c r="D2" s="1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0" t="s">
        <v>34</v>
      </c>
      <c r="S2" s="31" t="s">
        <v>42</v>
      </c>
    </row>
    <row r="3" spans="1:19" ht="18" x14ac:dyDescent="0.25">
      <c r="A3" s="5" t="s">
        <v>46</v>
      </c>
      <c r="B3" s="14"/>
      <c r="C3" s="13"/>
      <c r="D3" s="13"/>
      <c r="E3" s="13"/>
      <c r="F3" s="13"/>
      <c r="G3" s="13"/>
      <c r="H3" s="13"/>
      <c r="I3" s="4"/>
      <c r="J3" s="4"/>
      <c r="K3" s="4"/>
      <c r="L3" s="4"/>
      <c r="M3" s="4"/>
      <c r="N3" s="4"/>
      <c r="O3" s="4"/>
      <c r="P3" s="4"/>
      <c r="Q3" s="4"/>
      <c r="R3" s="30" t="s">
        <v>35</v>
      </c>
      <c r="S3" s="31" t="s">
        <v>175</v>
      </c>
    </row>
    <row r="4" spans="1:19" s="24" customFormat="1" ht="18" x14ac:dyDescent="0.25">
      <c r="A4" s="5"/>
      <c r="B4" s="14"/>
      <c r="C4" s="13"/>
      <c r="D4" s="13"/>
      <c r="E4" s="13"/>
      <c r="F4" s="13"/>
      <c r="G4" s="13"/>
      <c r="H4" s="13"/>
      <c r="I4" s="4"/>
      <c r="J4" s="4"/>
      <c r="K4" s="4"/>
      <c r="L4" s="4"/>
      <c r="M4" s="4"/>
      <c r="N4" s="4"/>
      <c r="O4" s="4"/>
      <c r="P4" s="4"/>
      <c r="Q4" s="4"/>
      <c r="R4" s="30" t="s">
        <v>36</v>
      </c>
      <c r="S4" s="32">
        <v>45667</v>
      </c>
    </row>
    <row r="5" spans="1:19" ht="15.75" x14ac:dyDescent="0.25">
      <c r="A5" s="4"/>
      <c r="B5" s="168" t="s">
        <v>170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30" t="s">
        <v>37</v>
      </c>
      <c r="S5" s="31"/>
    </row>
    <row r="6" spans="1:19" ht="15.75" x14ac:dyDescent="0.25">
      <c r="A6" s="4"/>
      <c r="B6" s="170" t="s">
        <v>31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4"/>
    </row>
    <row r="7" spans="1:19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24"/>
      <c r="S7" s="24"/>
    </row>
    <row r="8" spans="1:19" s="24" customFormat="1" ht="15.75" x14ac:dyDescent="0.25">
      <c r="A8" s="4"/>
      <c r="B8" s="16" t="s">
        <v>136</v>
      </c>
      <c r="C8" s="4"/>
      <c r="D8" s="27"/>
      <c r="E8" s="20" t="s">
        <v>23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9" s="24" customFormat="1" ht="15.75" x14ac:dyDescent="0.25">
      <c r="A9" s="4"/>
      <c r="B9" s="16"/>
      <c r="C9" s="4"/>
      <c r="D9" s="21"/>
      <c r="E9" s="20" t="s">
        <v>24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9" s="24" customFormat="1" ht="16.5" thickBot="1" x14ac:dyDescent="0.3">
      <c r="A10" s="4"/>
      <c r="B10" s="16"/>
      <c r="C10" s="4"/>
      <c r="D10" s="4"/>
      <c r="E10" s="20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9" s="24" customFormat="1" ht="33" customHeight="1" thickBot="1" x14ac:dyDescent="0.3">
      <c r="A11" s="4"/>
      <c r="B11" s="171" t="s">
        <v>1</v>
      </c>
      <c r="C11" s="172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4"/>
      <c r="O11" s="4"/>
      <c r="P11" s="4"/>
      <c r="Q11" s="4"/>
    </row>
    <row r="12" spans="1:19" s="24" customFormat="1" ht="33.75" customHeight="1" thickBot="1" x14ac:dyDescent="0.3">
      <c r="A12" s="4"/>
      <c r="B12" s="171" t="s">
        <v>2</v>
      </c>
      <c r="C12" s="172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4"/>
      <c r="O12" s="4"/>
      <c r="P12" s="4"/>
      <c r="Q12" s="4"/>
    </row>
    <row r="13" spans="1:19" s="24" customFormat="1" ht="15.75" x14ac:dyDescent="0.25">
      <c r="A13" s="4"/>
      <c r="B13" s="16"/>
      <c r="C13" s="4"/>
      <c r="D13" s="4"/>
      <c r="E13" s="20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9" s="24" customFormat="1" x14ac:dyDescent="0.25">
      <c r="A14" s="4"/>
      <c r="B14" s="4" t="s">
        <v>32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9" s="24" customForma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/>
      <c r="S15"/>
    </row>
    <row r="16" spans="1:19" ht="15.75" x14ac:dyDescent="0.25">
      <c r="A16" s="4"/>
      <c r="B16" s="15" t="s">
        <v>18</v>
      </c>
      <c r="C16" s="16" t="s">
        <v>19</v>
      </c>
      <c r="D16" s="17"/>
      <c r="E16" s="17"/>
      <c r="F16" s="17"/>
      <c r="G16" s="17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15.75" x14ac:dyDescent="0.25">
      <c r="A17" s="4"/>
      <c r="B17" s="15" t="s">
        <v>20</v>
      </c>
      <c r="C17" s="16" t="s">
        <v>21</v>
      </c>
      <c r="D17" s="17"/>
      <c r="E17" s="17"/>
      <c r="F17" s="17"/>
      <c r="G17" s="17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15.75" x14ac:dyDescent="0.25">
      <c r="A18" s="4"/>
      <c r="B18" s="15" t="s">
        <v>22</v>
      </c>
      <c r="C18" s="23" t="s">
        <v>128</v>
      </c>
      <c r="D18" s="17"/>
      <c r="E18" s="17"/>
      <c r="F18" s="17"/>
      <c r="G18" s="17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5.75" x14ac:dyDescent="0.25">
      <c r="A19" s="4"/>
      <c r="B19" s="15"/>
      <c r="C19" s="18"/>
      <c r="D19" s="17"/>
      <c r="E19" s="17"/>
      <c r="F19" s="17"/>
      <c r="G19" s="17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69.75" customHeight="1" x14ac:dyDescent="0.25">
      <c r="A20" s="4"/>
      <c r="B20" s="166" t="s">
        <v>172</v>
      </c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</row>
    <row r="21" spans="1:17" x14ac:dyDescent="0.25">
      <c r="A21" s="4"/>
      <c r="B21" s="19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5.75" x14ac:dyDescent="0.25">
      <c r="A22" s="4"/>
      <c r="B22" s="33" t="s">
        <v>33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15.75" x14ac:dyDescent="0.25">
      <c r="A23" s="4"/>
      <c r="B23" s="89" t="s">
        <v>126</v>
      </c>
      <c r="C23" s="4"/>
      <c r="D23" s="4"/>
      <c r="E23" s="4"/>
      <c r="F23" s="17"/>
      <c r="G23" s="17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15.75" x14ac:dyDescent="0.25">
      <c r="A24" s="4"/>
      <c r="B24" s="90" t="s">
        <v>127</v>
      </c>
      <c r="C24" s="4"/>
      <c r="D24" s="4"/>
      <c r="E24" s="4"/>
      <c r="F24" s="17"/>
      <c r="G24" s="17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4"/>
      <c r="B25" s="16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5">
      <c r="A26" s="4"/>
      <c r="B26" s="159" t="s">
        <v>173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5">
      <c r="A27" s="4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</sheetData>
  <sheetProtection algorithmName="SHA-512" hashValue="qU2G3QTKOM5oPOoQ0SaDXVBJE4Uy/f/jD43a9e8OZgFlFoXHs2UXFcyPoXKFqxuH8oQ5RJerZltpkVMZ79B/8g==" saltValue="IzjVABsXRVnyXQZbOiVhsA==" spinCount="100000" sheet="1" objects="1" scenarios="1"/>
  <mergeCells count="7">
    <mergeCell ref="B20:Q20"/>
    <mergeCell ref="B5:Q5"/>
    <mergeCell ref="B6:P6"/>
    <mergeCell ref="B11:C11"/>
    <mergeCell ref="D11:N11"/>
    <mergeCell ref="B12:C12"/>
    <mergeCell ref="D12:N12"/>
  </mergeCell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3E18-3E13-414E-AE43-81DFA15DA660}">
  <dimension ref="A1:S40"/>
  <sheetViews>
    <sheetView topLeftCell="C3" zoomScale="70" zoomScaleNormal="70" workbookViewId="0">
      <selection activeCell="N11" sqref="N11:N14"/>
    </sheetView>
  </sheetViews>
  <sheetFormatPr baseColWidth="10" defaultColWidth="11.5703125" defaultRowHeight="15" x14ac:dyDescent="0.25"/>
  <cols>
    <col min="1" max="2" width="0" style="25" hidden="1" customWidth="1"/>
    <col min="3" max="3" width="1.42578125" style="1" customWidth="1"/>
    <col min="4" max="4" width="24.7109375" style="25" customWidth="1"/>
    <col min="5" max="5" width="28.42578125" style="1" customWidth="1"/>
    <col min="6" max="6" width="45.7109375" style="1" customWidth="1"/>
    <col min="7" max="7" width="26.42578125" style="25" customWidth="1"/>
    <col min="8" max="10" width="16.7109375" style="1" customWidth="1"/>
    <col min="11" max="11" width="32.7109375" style="25" customWidth="1"/>
    <col min="12" max="14" width="16.7109375" style="1" customWidth="1"/>
    <col min="15" max="15" width="18" style="1" customWidth="1"/>
    <col min="16" max="16" width="17.5703125" style="1" customWidth="1"/>
    <col min="17" max="17" width="17.140625" style="1" customWidth="1"/>
    <col min="18" max="18" width="18.5703125" style="1" customWidth="1"/>
    <col min="19" max="19" width="27.7109375" style="1" customWidth="1"/>
    <col min="20" max="20" width="21.5703125" style="1" customWidth="1"/>
    <col min="21" max="24" width="11.5703125" style="1"/>
    <col min="25" max="25" width="21.140625" style="1" bestFit="1" customWidth="1"/>
    <col min="26" max="16384" width="11.5703125" style="1"/>
  </cols>
  <sheetData>
    <row r="1" spans="1:19" x14ac:dyDescent="0.25">
      <c r="C1" s="26"/>
      <c r="D1" s="26" t="s">
        <v>131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30" x14ac:dyDescent="0.4">
      <c r="D2" s="2" t="s">
        <v>38</v>
      </c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26"/>
    </row>
    <row r="3" spans="1:19" ht="18" x14ac:dyDescent="0.25">
      <c r="D3" s="5" t="s">
        <v>40</v>
      </c>
      <c r="E3" s="3"/>
      <c r="F3" s="3"/>
      <c r="G3" s="3"/>
      <c r="H3" s="4"/>
      <c r="I3" s="4"/>
      <c r="J3" s="4"/>
      <c r="K3" s="4"/>
      <c r="L3" s="85"/>
      <c r="M3" s="85"/>
      <c r="N3" s="85"/>
      <c r="O3" s="85"/>
      <c r="P3" s="85"/>
      <c r="Q3" s="85"/>
      <c r="R3" s="85"/>
      <c r="S3" s="26"/>
    </row>
    <row r="4" spans="1:19" x14ac:dyDescent="0.25">
      <c r="D4" s="3"/>
      <c r="E4" s="3"/>
      <c r="F4" s="3"/>
      <c r="G4" s="3"/>
      <c r="H4" s="4"/>
      <c r="I4" s="4"/>
      <c r="J4" s="4"/>
      <c r="K4" s="4"/>
      <c r="L4" s="85"/>
      <c r="M4" s="85"/>
      <c r="N4" s="175" t="s">
        <v>163</v>
      </c>
      <c r="O4" s="176"/>
      <c r="P4" s="177"/>
      <c r="Q4" s="85"/>
      <c r="R4" s="85"/>
      <c r="S4" s="26"/>
    </row>
    <row r="5" spans="1:19" ht="33.75" customHeight="1" x14ac:dyDescent="0.25">
      <c r="D5" s="29" t="s">
        <v>1</v>
      </c>
      <c r="E5" s="178"/>
      <c r="F5" s="178"/>
      <c r="G5" s="178"/>
      <c r="H5" s="178"/>
      <c r="I5" s="178"/>
      <c r="J5" s="178"/>
      <c r="K5" s="178"/>
      <c r="L5" s="86"/>
      <c r="M5" s="86"/>
      <c r="N5" s="139" t="s">
        <v>166</v>
      </c>
      <c r="O5" s="140"/>
      <c r="P5" s="138">
        <f>IFERROR((SUMIF(D11:D30,"Matériel/équipements",J11:J30)),"")</f>
        <v>0</v>
      </c>
      <c r="Q5" s="86"/>
      <c r="R5" s="87"/>
      <c r="S5" s="26"/>
    </row>
    <row r="6" spans="1:19" ht="34.5" customHeight="1" x14ac:dyDescent="0.25">
      <c r="D6" s="28" t="s">
        <v>2</v>
      </c>
      <c r="E6" s="178"/>
      <c r="F6" s="178"/>
      <c r="G6" s="178"/>
      <c r="H6" s="178"/>
      <c r="I6" s="178"/>
      <c r="J6" s="178"/>
      <c r="K6" s="178"/>
      <c r="L6" s="86"/>
      <c r="M6" s="86"/>
      <c r="N6" s="184" t="s">
        <v>167</v>
      </c>
      <c r="O6" s="185"/>
      <c r="P6" s="138">
        <f>IFERROR((SUMIF(D11:D30,"Dépenses immatérielles (études, conseil, diagnostics…)",J11:J30)),"")</f>
        <v>0</v>
      </c>
      <c r="Q6" s="86"/>
      <c r="R6" s="87"/>
      <c r="S6" s="26"/>
    </row>
    <row r="7" spans="1:19" s="25" customFormat="1" ht="18" customHeight="1" x14ac:dyDescent="0.25"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ht="15.75" thickBot="1" x14ac:dyDescent="0.3">
      <c r="C8" s="6"/>
      <c r="D8" s="59" t="s">
        <v>93</v>
      </c>
      <c r="E8" s="6"/>
      <c r="F8" s="26"/>
      <c r="G8" s="26"/>
      <c r="H8" s="6"/>
      <c r="I8" s="6"/>
      <c r="J8" s="26"/>
      <c r="K8" s="6"/>
      <c r="L8" s="179" t="s">
        <v>95</v>
      </c>
      <c r="M8" s="179"/>
      <c r="N8" s="179"/>
      <c r="O8" s="179"/>
      <c r="P8" s="179"/>
      <c r="Q8" s="179"/>
      <c r="R8" s="6"/>
    </row>
    <row r="9" spans="1:19" ht="30" customHeight="1" thickBot="1" x14ac:dyDescent="0.5">
      <c r="C9" s="6"/>
      <c r="D9" s="26"/>
      <c r="E9" s="182"/>
      <c r="F9" s="182"/>
      <c r="G9" s="58"/>
      <c r="H9" s="183" t="s">
        <v>138</v>
      </c>
      <c r="I9" s="180"/>
      <c r="J9" s="181"/>
      <c r="K9" s="36"/>
      <c r="L9" s="180" t="s">
        <v>4</v>
      </c>
      <c r="M9" s="180"/>
      <c r="N9" s="181"/>
      <c r="O9" s="180" t="s">
        <v>5</v>
      </c>
      <c r="P9" s="180"/>
      <c r="Q9" s="181"/>
      <c r="R9" s="6"/>
      <c r="S9" s="65" t="s">
        <v>99</v>
      </c>
    </row>
    <row r="10" spans="1:19" ht="114.75" customHeight="1" thickBot="1" x14ac:dyDescent="0.3">
      <c r="D10" s="7" t="s">
        <v>81</v>
      </c>
      <c r="E10" s="7" t="s">
        <v>91</v>
      </c>
      <c r="F10" s="7" t="s">
        <v>96</v>
      </c>
      <c r="G10" s="7" t="s">
        <v>97</v>
      </c>
      <c r="H10" s="7" t="s">
        <v>8</v>
      </c>
      <c r="I10" s="7" t="s">
        <v>9</v>
      </c>
      <c r="J10" s="7" t="s">
        <v>10</v>
      </c>
      <c r="K10" s="35" t="s">
        <v>62</v>
      </c>
      <c r="L10" s="7" t="s">
        <v>8</v>
      </c>
      <c r="M10" s="7" t="s">
        <v>9</v>
      </c>
      <c r="N10" s="7" t="s">
        <v>10</v>
      </c>
      <c r="O10" s="7" t="s">
        <v>8</v>
      </c>
      <c r="P10" s="7" t="s">
        <v>9</v>
      </c>
      <c r="Q10" s="7" t="s">
        <v>10</v>
      </c>
      <c r="R10" s="7" t="s">
        <v>11</v>
      </c>
      <c r="S10" s="61" t="s">
        <v>165</v>
      </c>
    </row>
    <row r="11" spans="1:19" ht="112.5" customHeight="1" x14ac:dyDescent="0.25">
      <c r="A11" s="155" t="str">
        <f t="shared" ref="A11:A30" si="0">IF(ISBLANK(D11),"",IF(D11="Matériel/équipements","Mat","Inv"))</f>
        <v/>
      </c>
      <c r="B11" s="137" t="str">
        <f t="shared" ref="B11:B30" si="1">IF(ISBLANK(E11),"","Cat_"&amp;RIGHT(LEFT(E11,11),1))</f>
        <v/>
      </c>
      <c r="D11" s="153"/>
      <c r="E11" s="154"/>
      <c r="F11" s="60"/>
      <c r="G11" s="47"/>
      <c r="H11" s="47"/>
      <c r="I11" s="47"/>
      <c r="J11" s="48"/>
      <c r="K11" s="37" t="str">
        <f>IF(J11&gt;=5000,IF(J11&gt;=90000, "pour cette dépense 3 devis comparables sont nécessaires","pour cette dépense 2 devis comparables sont nécessaires"),"")&amp;IF(AND(N11&lt;&gt;"",J11&gt;MIN(N11,Q11)),"le devis le moins cher n'a pas été retenu donc le montant retenu sera plafonné à +15% du devis le moins cher","")</f>
        <v/>
      </c>
      <c r="L11" s="47"/>
      <c r="M11" s="47"/>
      <c r="N11" s="135"/>
      <c r="O11" s="47"/>
      <c r="P11" s="47"/>
      <c r="Q11" s="135"/>
      <c r="R11" s="134"/>
      <c r="S11" s="136" t="str">
        <f>IFERROR(IF(D11="Matériel/équipements",INDEX('plafonds des dépenses'!$D$4:$D$26,MATCH(F11,'plafonds des dépenses'!$C$4:$C$26,0)),""),"")</f>
        <v/>
      </c>
    </row>
    <row r="12" spans="1:19" ht="51" customHeight="1" x14ac:dyDescent="0.25">
      <c r="A12" s="155" t="str">
        <f t="shared" si="0"/>
        <v/>
      </c>
      <c r="B12" s="137" t="str">
        <f t="shared" si="1"/>
        <v/>
      </c>
      <c r="D12" s="153"/>
      <c r="E12" s="154"/>
      <c r="F12" s="60"/>
      <c r="G12" s="60"/>
      <c r="H12" s="47"/>
      <c r="I12" s="47"/>
      <c r="J12" s="48"/>
      <c r="K12" s="37" t="str">
        <f t="shared" ref="K12:K30" si="2">IF(J12&gt;=5000,IF(J12&gt;=90000, "pour cette dépense 3 devis comparables sont nécessaires","pour cette dépense 2 devis comparables sont nécessaires"),"")&amp;IF(AND(N12&lt;&gt;"",J12&gt;MIN(N12,Q12)),"le devis le moins cher n'a pas été retenu donc le montant retenu sera plafonné à +15% du devis le moins cher","")</f>
        <v/>
      </c>
      <c r="L12" s="47"/>
      <c r="M12" s="47"/>
      <c r="N12" s="135"/>
      <c r="O12" s="47"/>
      <c r="P12" s="47"/>
      <c r="Q12" s="135"/>
      <c r="R12" s="134"/>
      <c r="S12" s="136" t="str">
        <f>IFERROR(IF(D12="Matériel/équipements",INDEX('plafonds des dépenses'!$D$4:$D$26,MATCH(F12,'plafonds des dépenses'!$C$4:$C$26,0)),""),"")</f>
        <v/>
      </c>
    </row>
    <row r="13" spans="1:19" ht="39.75" customHeight="1" x14ac:dyDescent="0.25">
      <c r="A13" s="155" t="str">
        <f t="shared" si="0"/>
        <v/>
      </c>
      <c r="B13" s="137" t="str">
        <f t="shared" si="1"/>
        <v/>
      </c>
      <c r="D13" s="153"/>
      <c r="E13" s="154"/>
      <c r="F13" s="60"/>
      <c r="G13" s="47"/>
      <c r="H13" s="49"/>
      <c r="I13" s="47"/>
      <c r="J13" s="48"/>
      <c r="K13" s="37" t="str">
        <f t="shared" si="2"/>
        <v/>
      </c>
      <c r="L13" s="49"/>
      <c r="M13" s="47"/>
      <c r="N13" s="135"/>
      <c r="O13" s="49"/>
      <c r="P13" s="47"/>
      <c r="Q13" s="135"/>
      <c r="R13" s="134"/>
      <c r="S13" s="136" t="str">
        <f>IFERROR(IF(D13="Matériel/équipements",INDEX('plafonds des dépenses'!$D$4:$D$26,MATCH(F13,'plafonds des dépenses'!$C$4:$C$26,0)),""),"")</f>
        <v/>
      </c>
    </row>
    <row r="14" spans="1:19" ht="39.75" customHeight="1" x14ac:dyDescent="0.25">
      <c r="A14" s="155" t="str">
        <f t="shared" si="0"/>
        <v/>
      </c>
      <c r="B14" s="137" t="str">
        <f t="shared" si="1"/>
        <v/>
      </c>
      <c r="D14" s="153"/>
      <c r="E14" s="154"/>
      <c r="F14" s="60"/>
      <c r="G14" s="47"/>
      <c r="H14" s="49"/>
      <c r="I14" s="47"/>
      <c r="J14" s="48"/>
      <c r="K14" s="37" t="str">
        <f t="shared" si="2"/>
        <v/>
      </c>
      <c r="L14" s="49"/>
      <c r="M14" s="47"/>
      <c r="N14" s="135"/>
      <c r="O14" s="49"/>
      <c r="P14" s="47"/>
      <c r="Q14" s="135"/>
      <c r="R14" s="134"/>
      <c r="S14" s="136" t="str">
        <f>IFERROR(IF(D14="Matériel/équipements",INDEX('plafonds des dépenses'!$D$4:$D$26,MATCH(F14,'plafonds des dépenses'!$C$4:$C$26,0)),""),"")</f>
        <v/>
      </c>
    </row>
    <row r="15" spans="1:19" ht="39.75" customHeight="1" x14ac:dyDescent="0.25">
      <c r="A15" s="155" t="str">
        <f t="shared" si="0"/>
        <v/>
      </c>
      <c r="B15" s="137" t="str">
        <f t="shared" si="1"/>
        <v/>
      </c>
      <c r="D15" s="153"/>
      <c r="E15" s="154"/>
      <c r="F15" s="60"/>
      <c r="G15" s="47"/>
      <c r="H15" s="49"/>
      <c r="I15" s="47"/>
      <c r="J15" s="48"/>
      <c r="K15" s="37" t="str">
        <f t="shared" si="2"/>
        <v/>
      </c>
      <c r="L15" s="49"/>
      <c r="M15" s="47"/>
      <c r="N15" s="135"/>
      <c r="O15" s="49"/>
      <c r="P15" s="47"/>
      <c r="Q15" s="135"/>
      <c r="R15" s="134"/>
      <c r="S15" s="136" t="str">
        <f>IFERROR(IF(D15="Matériel/équipements",INDEX('plafonds des dépenses'!$D$4:$D$26,MATCH(F15,'plafonds des dépenses'!$C$4:$C$26,0)),""),"")</f>
        <v/>
      </c>
    </row>
    <row r="16" spans="1:19" ht="39.75" customHeight="1" x14ac:dyDescent="0.25">
      <c r="A16" s="155" t="str">
        <f t="shared" si="0"/>
        <v/>
      </c>
      <c r="B16" s="137" t="str">
        <f t="shared" si="1"/>
        <v/>
      </c>
      <c r="D16" s="153"/>
      <c r="E16" s="154"/>
      <c r="F16" s="60"/>
      <c r="G16" s="47"/>
      <c r="H16" s="49"/>
      <c r="I16" s="47"/>
      <c r="J16" s="48"/>
      <c r="K16" s="37" t="str">
        <f t="shared" si="2"/>
        <v/>
      </c>
      <c r="L16" s="49"/>
      <c r="M16" s="47"/>
      <c r="N16" s="135"/>
      <c r="O16" s="49"/>
      <c r="P16" s="47"/>
      <c r="Q16" s="135"/>
      <c r="R16" s="134"/>
      <c r="S16" s="136" t="str">
        <f>IFERROR(IF(D16="Matériel/équipements",INDEX('plafonds des dépenses'!$D$4:$D$26,MATCH(F16,'plafonds des dépenses'!$C$4:$C$26,0)),""),"")</f>
        <v/>
      </c>
    </row>
    <row r="17" spans="1:19" ht="39.75" customHeight="1" x14ac:dyDescent="0.25">
      <c r="A17" s="155" t="str">
        <f t="shared" si="0"/>
        <v/>
      </c>
      <c r="B17" s="137" t="str">
        <f t="shared" si="1"/>
        <v/>
      </c>
      <c r="D17" s="153"/>
      <c r="E17" s="154"/>
      <c r="F17" s="60"/>
      <c r="G17" s="47"/>
      <c r="H17" s="49"/>
      <c r="I17" s="47"/>
      <c r="J17" s="48"/>
      <c r="K17" s="37" t="str">
        <f t="shared" si="2"/>
        <v/>
      </c>
      <c r="L17" s="49"/>
      <c r="M17" s="47"/>
      <c r="N17" s="135"/>
      <c r="O17" s="49"/>
      <c r="P17" s="47"/>
      <c r="Q17" s="135"/>
      <c r="R17" s="134"/>
      <c r="S17" s="136" t="str">
        <f>IFERROR(IF(D17="Matériel/équipements",INDEX('plafonds des dépenses'!$D$4:$D$26,MATCH(F17,'plafonds des dépenses'!$C$4:$C$26,0)),""),"")</f>
        <v/>
      </c>
    </row>
    <row r="18" spans="1:19" ht="39.75" customHeight="1" x14ac:dyDescent="0.25">
      <c r="A18" s="155" t="str">
        <f t="shared" si="0"/>
        <v/>
      </c>
      <c r="B18" s="137" t="str">
        <f t="shared" si="1"/>
        <v/>
      </c>
      <c r="D18" s="153"/>
      <c r="E18" s="154"/>
      <c r="F18" s="60"/>
      <c r="G18" s="47"/>
      <c r="H18" s="49"/>
      <c r="I18" s="47"/>
      <c r="J18" s="48"/>
      <c r="K18" s="37" t="str">
        <f t="shared" si="2"/>
        <v/>
      </c>
      <c r="L18" s="49"/>
      <c r="M18" s="47"/>
      <c r="N18" s="135"/>
      <c r="O18" s="49"/>
      <c r="P18" s="47"/>
      <c r="Q18" s="135"/>
      <c r="R18" s="134"/>
      <c r="S18" s="136" t="str">
        <f>IFERROR(IF(D18="Matériel/équipements",INDEX('plafonds des dépenses'!$D$4:$D$26,MATCH(F18,'plafonds des dépenses'!$C$4:$C$26,0)),""),"")</f>
        <v/>
      </c>
    </row>
    <row r="19" spans="1:19" ht="39.75" customHeight="1" x14ac:dyDescent="0.25">
      <c r="A19" s="155" t="str">
        <f t="shared" si="0"/>
        <v/>
      </c>
      <c r="B19" s="137" t="str">
        <f t="shared" si="1"/>
        <v/>
      </c>
      <c r="D19" s="153"/>
      <c r="E19" s="154"/>
      <c r="F19" s="60"/>
      <c r="G19" s="47"/>
      <c r="H19" s="49"/>
      <c r="I19" s="47"/>
      <c r="J19" s="48"/>
      <c r="K19" s="37" t="str">
        <f t="shared" si="2"/>
        <v/>
      </c>
      <c r="L19" s="49"/>
      <c r="M19" s="47"/>
      <c r="N19" s="135"/>
      <c r="O19" s="49"/>
      <c r="P19" s="47"/>
      <c r="Q19" s="135"/>
      <c r="R19" s="134"/>
      <c r="S19" s="136" t="str">
        <f>IFERROR(IF(D19="Matériel/équipements",INDEX('plafonds des dépenses'!$D$4:$D$26,MATCH(F19,'plafonds des dépenses'!$C$4:$C$26,0)),""),"")</f>
        <v/>
      </c>
    </row>
    <row r="20" spans="1:19" ht="39.75" customHeight="1" x14ac:dyDescent="0.25">
      <c r="A20" s="155" t="str">
        <f t="shared" si="0"/>
        <v/>
      </c>
      <c r="B20" s="137" t="str">
        <f t="shared" si="1"/>
        <v/>
      </c>
      <c r="D20" s="153"/>
      <c r="E20" s="154"/>
      <c r="F20" s="60"/>
      <c r="G20" s="47"/>
      <c r="H20" s="49"/>
      <c r="I20" s="47"/>
      <c r="J20" s="48"/>
      <c r="K20" s="37" t="str">
        <f t="shared" si="2"/>
        <v/>
      </c>
      <c r="L20" s="49"/>
      <c r="M20" s="47"/>
      <c r="N20" s="135"/>
      <c r="O20" s="49"/>
      <c r="P20" s="47"/>
      <c r="Q20" s="135"/>
      <c r="R20" s="134"/>
      <c r="S20" s="136" t="str">
        <f>IFERROR(IF(D20="Matériel/équipements",INDEX('plafonds des dépenses'!$D$4:$D$26,MATCH(F20,'plafonds des dépenses'!$C$4:$C$26,0)),""),"")</f>
        <v/>
      </c>
    </row>
    <row r="21" spans="1:19" ht="39.75" customHeight="1" x14ac:dyDescent="0.25">
      <c r="A21" s="155" t="str">
        <f t="shared" si="0"/>
        <v/>
      </c>
      <c r="B21" s="137" t="str">
        <f t="shared" si="1"/>
        <v/>
      </c>
      <c r="D21" s="153"/>
      <c r="E21" s="154"/>
      <c r="F21" s="60"/>
      <c r="G21" s="47"/>
      <c r="H21" s="49"/>
      <c r="I21" s="47"/>
      <c r="J21" s="48"/>
      <c r="K21" s="37" t="str">
        <f t="shared" si="2"/>
        <v/>
      </c>
      <c r="L21" s="49"/>
      <c r="M21" s="47"/>
      <c r="N21" s="135"/>
      <c r="O21" s="49"/>
      <c r="P21" s="47"/>
      <c r="Q21" s="135"/>
      <c r="R21" s="134"/>
      <c r="S21" s="136" t="str">
        <f>IFERROR(IF(D21="Matériel/équipements",INDEX('plafonds des dépenses'!$D$4:$D$26,MATCH(F21,'plafonds des dépenses'!$C$4:$C$26,0)),""),"")</f>
        <v/>
      </c>
    </row>
    <row r="22" spans="1:19" ht="39.75" customHeight="1" x14ac:dyDescent="0.25">
      <c r="A22" s="155" t="str">
        <f t="shared" si="0"/>
        <v/>
      </c>
      <c r="B22" s="137" t="str">
        <f t="shared" si="1"/>
        <v/>
      </c>
      <c r="D22" s="153"/>
      <c r="E22" s="154"/>
      <c r="F22" s="60"/>
      <c r="G22" s="47"/>
      <c r="H22" s="49"/>
      <c r="I22" s="47"/>
      <c r="J22" s="48"/>
      <c r="K22" s="37" t="str">
        <f t="shared" si="2"/>
        <v/>
      </c>
      <c r="L22" s="49"/>
      <c r="M22" s="47"/>
      <c r="N22" s="135"/>
      <c r="O22" s="49"/>
      <c r="P22" s="47"/>
      <c r="Q22" s="135"/>
      <c r="R22" s="134"/>
      <c r="S22" s="136" t="str">
        <f>IFERROR(IF(D22="Matériel/équipements",INDEX('plafonds des dépenses'!$D$4:$D$26,MATCH(F22,'plafonds des dépenses'!$C$4:$C$26,0)),""),"")</f>
        <v/>
      </c>
    </row>
    <row r="23" spans="1:19" ht="39.75" customHeight="1" x14ac:dyDescent="0.25">
      <c r="A23" s="155" t="str">
        <f t="shared" si="0"/>
        <v/>
      </c>
      <c r="B23" s="137" t="str">
        <f t="shared" si="1"/>
        <v/>
      </c>
      <c r="D23" s="153"/>
      <c r="E23" s="154"/>
      <c r="F23" s="60"/>
      <c r="G23" s="47"/>
      <c r="H23" s="49"/>
      <c r="I23" s="47"/>
      <c r="J23" s="48"/>
      <c r="K23" s="37" t="str">
        <f t="shared" si="2"/>
        <v/>
      </c>
      <c r="L23" s="49"/>
      <c r="M23" s="47"/>
      <c r="N23" s="135"/>
      <c r="O23" s="49"/>
      <c r="P23" s="47"/>
      <c r="Q23" s="135"/>
      <c r="R23" s="134"/>
      <c r="S23" s="136" t="str">
        <f>IFERROR(IF(D23="Matériel/équipements",INDEX('plafonds des dépenses'!$D$4:$D$26,MATCH(F23,'plafonds des dépenses'!$C$4:$C$26,0)),""),"")</f>
        <v/>
      </c>
    </row>
    <row r="24" spans="1:19" ht="39.75" customHeight="1" x14ac:dyDescent="0.25">
      <c r="A24" s="155" t="str">
        <f t="shared" si="0"/>
        <v/>
      </c>
      <c r="B24" s="137" t="str">
        <f t="shared" si="1"/>
        <v/>
      </c>
      <c r="D24" s="153"/>
      <c r="E24" s="154"/>
      <c r="F24" s="60"/>
      <c r="G24" s="47"/>
      <c r="H24" s="49"/>
      <c r="I24" s="47"/>
      <c r="J24" s="48"/>
      <c r="K24" s="37" t="str">
        <f t="shared" si="2"/>
        <v/>
      </c>
      <c r="L24" s="49"/>
      <c r="M24" s="47"/>
      <c r="N24" s="135"/>
      <c r="O24" s="49"/>
      <c r="P24" s="47"/>
      <c r="Q24" s="135"/>
      <c r="R24" s="134"/>
      <c r="S24" s="136" t="str">
        <f>IFERROR(IF(D24="Matériel/équipements",INDEX('plafonds des dépenses'!$D$4:$D$26,MATCH(F24,'plafonds des dépenses'!$C$4:$C$26,0)),""),"")</f>
        <v/>
      </c>
    </row>
    <row r="25" spans="1:19" ht="39.75" customHeight="1" x14ac:dyDescent="0.25">
      <c r="A25" s="155" t="str">
        <f t="shared" si="0"/>
        <v/>
      </c>
      <c r="B25" s="137" t="str">
        <f t="shared" si="1"/>
        <v/>
      </c>
      <c r="D25" s="153"/>
      <c r="E25" s="154"/>
      <c r="F25" s="60"/>
      <c r="G25" s="47"/>
      <c r="H25" s="49"/>
      <c r="I25" s="47"/>
      <c r="J25" s="48"/>
      <c r="K25" s="37" t="str">
        <f t="shared" si="2"/>
        <v/>
      </c>
      <c r="L25" s="49"/>
      <c r="M25" s="47"/>
      <c r="N25" s="135"/>
      <c r="O25" s="49"/>
      <c r="P25" s="47"/>
      <c r="Q25" s="135"/>
      <c r="R25" s="134"/>
      <c r="S25" s="136" t="str">
        <f>IFERROR(IF(D25="Matériel/équipements",INDEX('plafonds des dépenses'!$D$4:$D$26,MATCH(F25,'plafonds des dépenses'!$C$4:$C$26,0)),""),"")</f>
        <v/>
      </c>
    </row>
    <row r="26" spans="1:19" ht="39.75" customHeight="1" x14ac:dyDescent="0.25">
      <c r="A26" s="155" t="str">
        <f t="shared" si="0"/>
        <v/>
      </c>
      <c r="B26" s="137" t="str">
        <f t="shared" si="1"/>
        <v/>
      </c>
      <c r="D26" s="153"/>
      <c r="E26" s="154"/>
      <c r="F26" s="60"/>
      <c r="G26" s="47"/>
      <c r="H26" s="49"/>
      <c r="I26" s="47"/>
      <c r="J26" s="48"/>
      <c r="K26" s="37" t="str">
        <f t="shared" si="2"/>
        <v/>
      </c>
      <c r="L26" s="49"/>
      <c r="M26" s="47"/>
      <c r="N26" s="135"/>
      <c r="O26" s="49"/>
      <c r="P26" s="47"/>
      <c r="Q26" s="135"/>
      <c r="R26" s="134"/>
      <c r="S26" s="136" t="str">
        <f>IFERROR(IF(D26="Matériel/équipements",INDEX('plafonds des dépenses'!$D$4:$D$26,MATCH(F26,'plafonds des dépenses'!$C$4:$C$26,0)),""),"")</f>
        <v/>
      </c>
    </row>
    <row r="27" spans="1:19" ht="39.75" customHeight="1" x14ac:dyDescent="0.25">
      <c r="A27" s="155" t="str">
        <f t="shared" si="0"/>
        <v/>
      </c>
      <c r="B27" s="137" t="str">
        <f t="shared" si="1"/>
        <v/>
      </c>
      <c r="D27" s="153"/>
      <c r="E27" s="154"/>
      <c r="F27" s="60"/>
      <c r="G27" s="47"/>
      <c r="H27" s="49"/>
      <c r="I27" s="47"/>
      <c r="J27" s="48"/>
      <c r="K27" s="37" t="str">
        <f t="shared" si="2"/>
        <v/>
      </c>
      <c r="L27" s="49"/>
      <c r="M27" s="47"/>
      <c r="N27" s="135"/>
      <c r="O27" s="49"/>
      <c r="P27" s="47"/>
      <c r="Q27" s="135"/>
      <c r="R27" s="134"/>
      <c r="S27" s="136" t="str">
        <f>IFERROR(IF(D27="Matériel/équipements",INDEX('plafonds des dépenses'!$D$4:$D$26,MATCH(F27,'plafonds des dépenses'!$C$4:$C$26,0)),""),"")</f>
        <v/>
      </c>
    </row>
    <row r="28" spans="1:19" ht="39.75" customHeight="1" x14ac:dyDescent="0.25">
      <c r="A28" s="155" t="str">
        <f t="shared" si="0"/>
        <v/>
      </c>
      <c r="B28" s="137" t="str">
        <f t="shared" si="1"/>
        <v/>
      </c>
      <c r="D28" s="153"/>
      <c r="E28" s="154"/>
      <c r="F28" s="60"/>
      <c r="G28" s="47"/>
      <c r="H28" s="49"/>
      <c r="I28" s="47"/>
      <c r="J28" s="48"/>
      <c r="K28" s="37" t="str">
        <f t="shared" si="2"/>
        <v/>
      </c>
      <c r="L28" s="49"/>
      <c r="M28" s="47"/>
      <c r="N28" s="135"/>
      <c r="O28" s="49"/>
      <c r="P28" s="47"/>
      <c r="Q28" s="135"/>
      <c r="R28" s="134"/>
      <c r="S28" s="136" t="str">
        <f>IFERROR(IF(D28="Matériel/équipements",INDEX('plafonds des dépenses'!$D$4:$D$26,MATCH(F28,'plafonds des dépenses'!$C$4:$C$26,0)),""),"")</f>
        <v/>
      </c>
    </row>
    <row r="29" spans="1:19" ht="39.75" customHeight="1" x14ac:dyDescent="0.25">
      <c r="A29" s="155" t="str">
        <f t="shared" si="0"/>
        <v/>
      </c>
      <c r="B29" s="137" t="str">
        <f t="shared" si="1"/>
        <v/>
      </c>
      <c r="D29" s="153"/>
      <c r="E29" s="154"/>
      <c r="F29" s="60"/>
      <c r="G29" s="47"/>
      <c r="H29" s="49"/>
      <c r="I29" s="47"/>
      <c r="J29" s="48"/>
      <c r="K29" s="37" t="str">
        <f t="shared" si="2"/>
        <v/>
      </c>
      <c r="L29" s="49"/>
      <c r="M29" s="47"/>
      <c r="N29" s="135"/>
      <c r="O29" s="49"/>
      <c r="P29" s="47"/>
      <c r="Q29" s="135"/>
      <c r="R29" s="134"/>
      <c r="S29" s="136" t="str">
        <f>IFERROR(IF(D29="Matériel/équipements",INDEX('plafonds des dépenses'!$D$4:$D$26,MATCH(F29,'plafonds des dépenses'!$C$4:$C$26,0)),""),"")</f>
        <v/>
      </c>
    </row>
    <row r="30" spans="1:19" ht="39.75" customHeight="1" x14ac:dyDescent="0.25">
      <c r="A30" s="155" t="str">
        <f t="shared" si="0"/>
        <v/>
      </c>
      <c r="B30" s="137" t="str">
        <f t="shared" si="1"/>
        <v/>
      </c>
      <c r="D30" s="153"/>
      <c r="E30" s="154"/>
      <c r="F30" s="60"/>
      <c r="G30" s="47"/>
      <c r="H30" s="49"/>
      <c r="I30" s="47"/>
      <c r="J30" s="48"/>
      <c r="K30" s="37" t="str">
        <f t="shared" si="2"/>
        <v/>
      </c>
      <c r="L30" s="49"/>
      <c r="M30" s="47"/>
      <c r="N30" s="135"/>
      <c r="O30" s="49"/>
      <c r="P30" s="47"/>
      <c r="Q30" s="135"/>
      <c r="R30" s="134"/>
      <c r="S30" s="136" t="str">
        <f>IFERROR(IF(D30="Matériel/équipements",INDEX('plafonds des dépenses'!$D$4:$D$26,MATCH(F30,'plafonds des dépenses'!$C$4:$C$26,0)),""),"")</f>
        <v/>
      </c>
    </row>
    <row r="36" spans="4:5" ht="57" customHeight="1" x14ac:dyDescent="0.25">
      <c r="D36" s="63" t="s">
        <v>129</v>
      </c>
      <c r="E36" s="25" t="s">
        <v>68</v>
      </c>
    </row>
    <row r="37" spans="4:5" ht="25.5" x14ac:dyDescent="0.25">
      <c r="D37" s="63" t="s">
        <v>130</v>
      </c>
      <c r="E37" s="25" t="s">
        <v>69</v>
      </c>
    </row>
    <row r="38" spans="4:5" ht="25.5" x14ac:dyDescent="0.25">
      <c r="D38" s="63" t="s">
        <v>94</v>
      </c>
      <c r="E38" s="25"/>
    </row>
    <row r="39" spans="4:5" ht="25.5" x14ac:dyDescent="0.25">
      <c r="D39" s="63" t="s">
        <v>60</v>
      </c>
      <c r="E39" s="25"/>
    </row>
    <row r="40" spans="4:5" ht="38.25" x14ac:dyDescent="0.25">
      <c r="D40" s="64" t="s">
        <v>123</v>
      </c>
      <c r="E40" s="25"/>
    </row>
  </sheetData>
  <sheetProtection algorithmName="SHA-512" hashValue="jeqSDDnnKkzrSqC7sLmQjyqwCF1BJGnnthg1ufJm4Ja1NNzQVyYJjI4ReRtBKOuAi+OklYylhPbsgHAdRLFpZA==" saltValue="6Afsry3WdERuwCj7FwsIlw==" spinCount="100000" sheet="1" objects="1" scenarios="1"/>
  <mergeCells count="9">
    <mergeCell ref="N4:P4"/>
    <mergeCell ref="E5:K5"/>
    <mergeCell ref="E6:K6"/>
    <mergeCell ref="L8:Q8"/>
    <mergeCell ref="L9:N9"/>
    <mergeCell ref="O9:Q9"/>
    <mergeCell ref="E9:F9"/>
    <mergeCell ref="H9:J9"/>
    <mergeCell ref="N6:O6"/>
  </mergeCells>
  <dataValidations count="2">
    <dataValidation type="list" allowBlank="1" showInputMessage="1" showErrorMessage="1" sqref="F11:F30" xr:uid="{6FA36BD1-9BAE-4A34-B09F-A84C41C6FF82}">
      <formula1>INDIRECT($B11)</formula1>
    </dataValidation>
    <dataValidation type="list" allowBlank="1" showInputMessage="1" showErrorMessage="1" sqref="E11:E30" xr:uid="{7B259119-CE87-4BBD-B9E9-2B3CDF8790DD}">
      <formula1>INDIRECT($A11)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E7E6E7E-90EA-41F8-8D91-8110DF444D95}">
          <x14:formula1>
            <xm:f>ANXE_2_SYNTHESE!$C$10:$C$11</xm:f>
          </x14:formula1>
          <xm:sqref>D11:D30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123F2-1E89-4EDF-A7EF-6DCF225D822F}">
  <dimension ref="B1:K21"/>
  <sheetViews>
    <sheetView workbookViewId="0">
      <selection activeCell="F13" sqref="F13"/>
    </sheetView>
  </sheetViews>
  <sheetFormatPr baseColWidth="10" defaultColWidth="11.5703125" defaultRowHeight="15" x14ac:dyDescent="0.25"/>
  <cols>
    <col min="1" max="1" width="1.42578125" style="62" customWidth="1"/>
    <col min="2" max="2" width="7" style="62" customWidth="1"/>
    <col min="3" max="3" width="40.28515625" style="62" customWidth="1"/>
    <col min="4" max="4" width="31.5703125" style="62" customWidth="1"/>
    <col min="5" max="5" width="14.7109375" style="62" bestFit="1" customWidth="1"/>
    <col min="6" max="6" width="23" style="62" bestFit="1" customWidth="1"/>
    <col min="7" max="16384" width="11.5703125" style="62"/>
  </cols>
  <sheetData>
    <row r="1" spans="2:11" x14ac:dyDescent="0.25">
      <c r="B1" s="62" t="s">
        <v>131</v>
      </c>
      <c r="C1" s="116"/>
      <c r="D1" s="116"/>
      <c r="E1" s="116"/>
      <c r="F1" s="116"/>
      <c r="G1" s="116"/>
      <c r="H1" s="116"/>
      <c r="I1" s="116"/>
      <c r="J1" s="116"/>
      <c r="K1" s="116"/>
    </row>
    <row r="2" spans="2:11" ht="30" x14ac:dyDescent="0.4">
      <c r="B2" s="141" t="s">
        <v>171</v>
      </c>
      <c r="D2" s="116"/>
      <c r="E2" s="116"/>
      <c r="F2" s="116"/>
      <c r="G2" s="116"/>
      <c r="H2" s="116"/>
      <c r="I2" s="116"/>
      <c r="J2" s="116"/>
      <c r="K2" s="116"/>
    </row>
    <row r="3" spans="2:11" ht="18" x14ac:dyDescent="0.25">
      <c r="B3" s="93" t="s">
        <v>40</v>
      </c>
      <c r="C3" s="116"/>
      <c r="D3" s="116"/>
      <c r="E3" s="116"/>
      <c r="F3" s="116"/>
      <c r="G3" s="116"/>
      <c r="H3" s="116"/>
      <c r="I3" s="116"/>
      <c r="J3" s="116"/>
      <c r="K3" s="116"/>
    </row>
    <row r="4" spans="2:11" ht="18" x14ac:dyDescent="0.25">
      <c r="B4" s="93"/>
      <c r="C4" s="116"/>
      <c r="D4" s="116"/>
      <c r="E4" s="116"/>
      <c r="F4" s="116"/>
      <c r="G4" s="116"/>
      <c r="H4" s="116"/>
      <c r="I4" s="116"/>
      <c r="J4" s="116"/>
      <c r="K4" s="116"/>
    </row>
    <row r="5" spans="2:11" ht="18" x14ac:dyDescent="0.25">
      <c r="B5" s="186" t="s">
        <v>25</v>
      </c>
      <c r="C5" s="187"/>
      <c r="D5" s="188" t="str">
        <f>IF(ISBLANK(NOTICE!D11),"",NOTICE!D11)</f>
        <v/>
      </c>
      <c r="E5" s="189"/>
      <c r="F5" s="189"/>
      <c r="G5" s="142"/>
      <c r="H5" s="142"/>
      <c r="I5" s="142"/>
      <c r="J5" s="142"/>
      <c r="K5" s="116"/>
    </row>
    <row r="6" spans="2:11" ht="18" x14ac:dyDescent="0.25">
      <c r="B6" s="186" t="s">
        <v>26</v>
      </c>
      <c r="C6" s="187"/>
      <c r="D6" s="188" t="str">
        <f>IF(ISBLANK(NOTICE!D12),"",NOTICE!D12)</f>
        <v/>
      </c>
      <c r="E6" s="189"/>
      <c r="F6" s="189"/>
      <c r="G6" s="142"/>
      <c r="H6" s="142"/>
      <c r="I6" s="142"/>
      <c r="J6" s="142"/>
      <c r="K6" s="116"/>
    </row>
    <row r="7" spans="2:11" x14ac:dyDescent="0.25">
      <c r="B7" s="116"/>
      <c r="C7" s="116"/>
      <c r="D7" s="116"/>
      <c r="E7" s="116"/>
      <c r="F7" s="116"/>
      <c r="G7" s="116"/>
      <c r="H7" s="116"/>
      <c r="I7" s="116"/>
      <c r="J7" s="116"/>
      <c r="K7" s="116"/>
    </row>
    <row r="8" spans="2:11" ht="15.75" thickBot="1" x14ac:dyDescent="0.3">
      <c r="B8" s="116"/>
      <c r="C8" s="116"/>
      <c r="D8" s="116"/>
      <c r="E8" s="116"/>
      <c r="F8" s="116"/>
      <c r="G8" s="116"/>
      <c r="H8" s="116"/>
      <c r="I8" s="116"/>
      <c r="J8" s="116"/>
      <c r="K8" s="116"/>
    </row>
    <row r="9" spans="2:11" ht="15.75" x14ac:dyDescent="0.25">
      <c r="B9" s="116"/>
      <c r="C9" s="143" t="s">
        <v>27</v>
      </c>
      <c r="D9" s="144" t="s">
        <v>28</v>
      </c>
      <c r="E9" s="116"/>
      <c r="F9" s="116"/>
      <c r="G9" s="116"/>
      <c r="H9" s="116"/>
      <c r="I9" s="116"/>
      <c r="J9" s="116"/>
      <c r="K9" s="116"/>
    </row>
    <row r="10" spans="2:11" x14ac:dyDescent="0.25">
      <c r="B10" s="116"/>
      <c r="C10" s="145" t="s">
        <v>12</v>
      </c>
      <c r="D10" s="146">
        <f>ANXE_1_DEPENSES_PREVI!P5</f>
        <v>0</v>
      </c>
      <c r="E10" s="116"/>
      <c r="F10" s="116"/>
      <c r="G10" s="116"/>
      <c r="H10" s="116"/>
      <c r="I10" s="116"/>
      <c r="J10" s="116"/>
      <c r="K10" s="116"/>
    </row>
    <row r="11" spans="2:11" ht="30" x14ac:dyDescent="0.25">
      <c r="B11" s="116"/>
      <c r="C11" s="145" t="s">
        <v>13</v>
      </c>
      <c r="D11" s="146">
        <f>ANXE_1_DEPENSES_PREVI!P6</f>
        <v>0</v>
      </c>
      <c r="E11" s="116"/>
      <c r="F11" s="116"/>
      <c r="G11" s="116"/>
      <c r="H11" s="116"/>
      <c r="I11" s="116"/>
      <c r="J11" s="116"/>
      <c r="K11" s="116"/>
    </row>
    <row r="12" spans="2:11" ht="15.75" thickBot="1" x14ac:dyDescent="0.3">
      <c r="B12" s="116"/>
      <c r="C12" s="147" t="s">
        <v>29</v>
      </c>
      <c r="D12" s="148">
        <f>SUM(D10:D11)</f>
        <v>0</v>
      </c>
      <c r="E12" s="116"/>
      <c r="F12" s="116"/>
      <c r="G12" s="116"/>
      <c r="H12" s="116"/>
      <c r="I12" s="116"/>
      <c r="J12" s="116"/>
      <c r="K12" s="116"/>
    </row>
    <row r="13" spans="2:11" x14ac:dyDescent="0.25">
      <c r="B13" s="116"/>
      <c r="C13" s="116"/>
      <c r="D13" s="116"/>
      <c r="E13" s="116"/>
      <c r="F13" s="116"/>
      <c r="G13" s="116"/>
      <c r="H13" s="116"/>
      <c r="I13" s="116"/>
      <c r="J13" s="116"/>
      <c r="K13" s="116"/>
    </row>
    <row r="14" spans="2:11" x14ac:dyDescent="0.25">
      <c r="B14" s="116"/>
      <c r="C14" s="116"/>
      <c r="D14" s="116"/>
      <c r="E14" s="116"/>
      <c r="F14" s="116"/>
      <c r="G14" s="116"/>
      <c r="H14" s="116"/>
      <c r="I14" s="116"/>
      <c r="J14" s="116"/>
      <c r="K14" s="116"/>
    </row>
    <row r="15" spans="2:11" ht="15.75" x14ac:dyDescent="0.25">
      <c r="B15" s="116"/>
      <c r="C15" s="149" t="s">
        <v>41</v>
      </c>
      <c r="D15" s="116"/>
      <c r="E15" s="116"/>
      <c r="F15" s="116"/>
      <c r="G15" s="116"/>
      <c r="H15" s="116"/>
      <c r="I15" s="116"/>
      <c r="J15" s="116"/>
      <c r="K15" s="116"/>
    </row>
    <row r="16" spans="2:11" x14ac:dyDescent="0.25">
      <c r="B16" s="116"/>
      <c r="C16" s="116"/>
      <c r="D16" s="116"/>
      <c r="E16" s="116"/>
      <c r="F16" s="116"/>
      <c r="G16" s="116"/>
      <c r="H16" s="116"/>
      <c r="I16" s="116"/>
      <c r="J16" s="116"/>
      <c r="K16" s="116"/>
    </row>
    <row r="17" spans="2:11" x14ac:dyDescent="0.25">
      <c r="B17" s="116"/>
      <c r="C17" s="150" t="s">
        <v>132</v>
      </c>
      <c r="D17" s="116"/>
      <c r="E17" s="116"/>
      <c r="F17" s="116"/>
      <c r="G17" s="116"/>
      <c r="H17" s="116"/>
      <c r="I17" s="116"/>
      <c r="J17" s="116"/>
      <c r="K17" s="116"/>
    </row>
    <row r="18" spans="2:11" x14ac:dyDescent="0.25">
      <c r="B18" s="116"/>
      <c r="C18" s="151" t="s">
        <v>168</v>
      </c>
      <c r="D18" s="117"/>
      <c r="E18" s="117"/>
      <c r="F18" s="117"/>
      <c r="G18" s="116"/>
      <c r="H18" s="116"/>
      <c r="I18" s="116"/>
      <c r="J18" s="116"/>
      <c r="K18" s="116"/>
    </row>
    <row r="19" spans="2:11" x14ac:dyDescent="0.25">
      <c r="B19" s="116"/>
      <c r="C19" s="152" t="s">
        <v>125</v>
      </c>
      <c r="D19" s="116"/>
      <c r="E19" s="116"/>
      <c r="F19" s="116"/>
      <c r="G19" s="116"/>
      <c r="H19" s="116"/>
      <c r="I19" s="116"/>
      <c r="J19" s="116"/>
      <c r="K19" s="116"/>
    </row>
    <row r="20" spans="2:11" x14ac:dyDescent="0.25">
      <c r="B20" s="116"/>
      <c r="C20" s="116"/>
      <c r="D20" s="116"/>
      <c r="E20" s="116"/>
      <c r="F20" s="116"/>
      <c r="G20" s="116"/>
      <c r="H20" s="116"/>
      <c r="I20" s="116"/>
      <c r="J20" s="116"/>
      <c r="K20" s="116"/>
    </row>
    <row r="21" spans="2:11" x14ac:dyDescent="0.25">
      <c r="B21" s="116"/>
      <c r="C21" s="116"/>
      <c r="D21" s="116"/>
      <c r="E21" s="116"/>
      <c r="F21" s="116"/>
      <c r="G21" s="116"/>
      <c r="H21" s="116"/>
      <c r="I21" s="116"/>
      <c r="J21" s="116"/>
      <c r="K21" s="116"/>
    </row>
  </sheetData>
  <sheetProtection algorithmName="SHA-512" hashValue="p/gAJPI/XMs46WB6xGkGouRrKeObL+ljFn2m+bOznfPXSfKU5uXvDp1JMkKw5RKyTi+7ccqsJ1yLhEjojFRA+w==" saltValue="sZHuPF84k8ZasWwwPdkEng==" spinCount="100000" sheet="1" objects="1" scenarios="1"/>
  <mergeCells count="4">
    <mergeCell ref="B5:C5"/>
    <mergeCell ref="B6:C6"/>
    <mergeCell ref="D5:F5"/>
    <mergeCell ref="D6:F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8D936-49AE-4455-B4E5-FC7CFC6FC572}">
  <dimension ref="A1:D27"/>
  <sheetViews>
    <sheetView workbookViewId="0">
      <selection activeCell="C13" sqref="C13"/>
    </sheetView>
  </sheetViews>
  <sheetFormatPr baseColWidth="10" defaultRowHeight="15" x14ac:dyDescent="0.25"/>
  <cols>
    <col min="1" max="1" width="25" style="24" customWidth="1"/>
    <col min="2" max="2" width="33.5703125" style="24" customWidth="1"/>
    <col min="3" max="3" width="57.140625" customWidth="1"/>
    <col min="4" max="4" width="20.7109375" customWidth="1"/>
  </cols>
  <sheetData>
    <row r="1" spans="1:4" ht="15.75" thickBot="1" x14ac:dyDescent="0.3">
      <c r="A1" s="25" t="s">
        <v>131</v>
      </c>
    </row>
    <row r="2" spans="1:4" ht="23.25" customHeight="1" x14ac:dyDescent="0.25">
      <c r="A2" s="192" t="s">
        <v>47</v>
      </c>
      <c r="B2" s="193"/>
      <c r="C2" s="193"/>
      <c r="D2" s="194" t="s">
        <v>86</v>
      </c>
    </row>
    <row r="3" spans="1:4" ht="50.25" customHeight="1" thickBot="1" x14ac:dyDescent="0.3">
      <c r="A3" s="81" t="s">
        <v>82</v>
      </c>
      <c r="B3" s="82" t="s">
        <v>124</v>
      </c>
      <c r="C3" s="83" t="s">
        <v>83</v>
      </c>
      <c r="D3" s="195"/>
    </row>
    <row r="4" spans="1:4" ht="15" customHeight="1" thickBot="1" x14ac:dyDescent="0.3">
      <c r="A4" s="197" t="s">
        <v>84</v>
      </c>
      <c r="B4" s="190" t="s">
        <v>48</v>
      </c>
      <c r="C4" s="67" t="s">
        <v>101</v>
      </c>
      <c r="D4" s="70">
        <v>375000</v>
      </c>
    </row>
    <row r="5" spans="1:4" ht="15.75" thickBot="1" x14ac:dyDescent="0.3">
      <c r="A5" s="198"/>
      <c r="B5" s="196"/>
      <c r="C5" s="66" t="s">
        <v>102</v>
      </c>
      <c r="D5" s="70">
        <f>D4/2</f>
        <v>187500</v>
      </c>
    </row>
    <row r="6" spans="1:4" ht="15.75" thickBot="1" x14ac:dyDescent="0.3">
      <c r="A6" s="198"/>
      <c r="B6" s="196"/>
      <c r="C6" s="66" t="s">
        <v>103</v>
      </c>
      <c r="D6" s="70">
        <v>375000</v>
      </c>
    </row>
    <row r="7" spans="1:4" ht="15.75" thickBot="1" x14ac:dyDescent="0.3">
      <c r="A7" s="198"/>
      <c r="B7" s="196"/>
      <c r="C7" s="66" t="s">
        <v>104</v>
      </c>
      <c r="D7" s="70">
        <v>187500</v>
      </c>
    </row>
    <row r="8" spans="1:4" ht="15.75" thickBot="1" x14ac:dyDescent="0.3">
      <c r="A8" s="198"/>
      <c r="B8" s="196"/>
      <c r="C8" s="66" t="s">
        <v>105</v>
      </c>
      <c r="D8" s="70">
        <v>375000</v>
      </c>
    </row>
    <row r="9" spans="1:4" ht="15.75" thickBot="1" x14ac:dyDescent="0.3">
      <c r="A9" s="198"/>
      <c r="B9" s="196"/>
      <c r="C9" s="66" t="s">
        <v>106</v>
      </c>
      <c r="D9" s="70">
        <f>D8/2</f>
        <v>187500</v>
      </c>
    </row>
    <row r="10" spans="1:4" s="24" customFormat="1" ht="17.25" customHeight="1" thickBot="1" x14ac:dyDescent="0.3">
      <c r="A10" s="198"/>
      <c r="B10" s="196"/>
      <c r="C10" s="88" t="s">
        <v>137</v>
      </c>
      <c r="D10" s="70">
        <v>375000</v>
      </c>
    </row>
    <row r="11" spans="1:4" ht="15.75" thickBot="1" x14ac:dyDescent="0.3">
      <c r="A11" s="198"/>
      <c r="B11" s="196"/>
      <c r="C11" s="66" t="s">
        <v>107</v>
      </c>
      <c r="D11" s="70">
        <v>250000</v>
      </c>
    </row>
    <row r="12" spans="1:4" ht="15.75" thickBot="1" x14ac:dyDescent="0.3">
      <c r="A12" s="198"/>
      <c r="B12" s="196"/>
      <c r="C12" s="66" t="s">
        <v>108</v>
      </c>
      <c r="D12" s="70">
        <v>150000</v>
      </c>
    </row>
    <row r="13" spans="1:4" ht="15.75" thickBot="1" x14ac:dyDescent="0.3">
      <c r="A13" s="198"/>
      <c r="B13" s="196"/>
      <c r="C13" s="66" t="s">
        <v>109</v>
      </c>
      <c r="D13" s="70">
        <v>75000</v>
      </c>
    </row>
    <row r="14" spans="1:4" ht="26.25" thickBot="1" x14ac:dyDescent="0.3">
      <c r="A14" s="198"/>
      <c r="B14" s="196"/>
      <c r="C14" s="66" t="s">
        <v>110</v>
      </c>
      <c r="D14" s="70">
        <v>300000</v>
      </c>
    </row>
    <row r="15" spans="1:4" ht="26.25" thickBot="1" x14ac:dyDescent="0.3">
      <c r="A15" s="198"/>
      <c r="B15" s="191"/>
      <c r="C15" s="68" t="s">
        <v>111</v>
      </c>
      <c r="D15" s="70">
        <v>150000</v>
      </c>
    </row>
    <row r="16" spans="1:4" ht="25.5" x14ac:dyDescent="0.25">
      <c r="A16" s="198"/>
      <c r="B16" s="190" t="s">
        <v>49</v>
      </c>
      <c r="C16" s="69" t="s">
        <v>112</v>
      </c>
      <c r="D16" s="70" t="s">
        <v>113</v>
      </c>
    </row>
    <row r="17" spans="1:4" ht="26.25" thickBot="1" x14ac:dyDescent="0.3">
      <c r="A17" s="198"/>
      <c r="B17" s="191"/>
      <c r="C17" s="71" t="s">
        <v>50</v>
      </c>
      <c r="D17" s="72" t="s">
        <v>51</v>
      </c>
    </row>
    <row r="18" spans="1:4" x14ac:dyDescent="0.25">
      <c r="A18" s="198"/>
      <c r="B18" s="190" t="s">
        <v>94</v>
      </c>
      <c r="C18" s="69" t="s">
        <v>114</v>
      </c>
      <c r="D18" s="70" t="s">
        <v>52</v>
      </c>
    </row>
    <row r="19" spans="1:4" ht="25.5" x14ac:dyDescent="0.25">
      <c r="A19" s="198"/>
      <c r="B19" s="196"/>
      <c r="C19" s="34" t="s">
        <v>115</v>
      </c>
      <c r="D19" s="73" t="s">
        <v>53</v>
      </c>
    </row>
    <row r="20" spans="1:4" x14ac:dyDescent="0.25">
      <c r="A20" s="198"/>
      <c r="B20" s="196"/>
      <c r="C20" s="34" t="s">
        <v>116</v>
      </c>
      <c r="D20" s="73" t="s">
        <v>51</v>
      </c>
    </row>
    <row r="21" spans="1:4" ht="25.5" x14ac:dyDescent="0.25">
      <c r="A21" s="198"/>
      <c r="B21" s="196"/>
      <c r="C21" s="34" t="s">
        <v>117</v>
      </c>
      <c r="D21" s="73" t="s">
        <v>54</v>
      </c>
    </row>
    <row r="22" spans="1:4" x14ac:dyDescent="0.25">
      <c r="A22" s="198"/>
      <c r="B22" s="196"/>
      <c r="C22" s="34" t="s">
        <v>118</v>
      </c>
      <c r="D22" s="73" t="s">
        <v>55</v>
      </c>
    </row>
    <row r="23" spans="1:4" x14ac:dyDescent="0.25">
      <c r="A23" s="198"/>
      <c r="B23" s="196"/>
      <c r="C23" s="34" t="s">
        <v>56</v>
      </c>
      <c r="D23" s="73" t="s">
        <v>57</v>
      </c>
    </row>
    <row r="24" spans="1:4" ht="15.75" thickBot="1" x14ac:dyDescent="0.3">
      <c r="A24" s="198"/>
      <c r="B24" s="191"/>
      <c r="C24" s="71" t="s">
        <v>58</v>
      </c>
      <c r="D24" s="72" t="s">
        <v>59</v>
      </c>
    </row>
    <row r="25" spans="1:4" ht="25.5" x14ac:dyDescent="0.25">
      <c r="A25" s="198"/>
      <c r="B25" s="190" t="s">
        <v>60</v>
      </c>
      <c r="C25" s="74" t="s">
        <v>119</v>
      </c>
      <c r="D25" s="75">
        <v>30000</v>
      </c>
    </row>
    <row r="26" spans="1:4" ht="26.25" thickBot="1" x14ac:dyDescent="0.3">
      <c r="A26" s="199"/>
      <c r="B26" s="191"/>
      <c r="C26" s="76" t="s">
        <v>120</v>
      </c>
      <c r="D26" s="77">
        <v>30000</v>
      </c>
    </row>
    <row r="27" spans="1:4" ht="39" thickBot="1" x14ac:dyDescent="0.3">
      <c r="A27" s="84" t="s">
        <v>85</v>
      </c>
      <c r="B27" s="78" t="s">
        <v>123</v>
      </c>
      <c r="C27" s="79" t="s">
        <v>121</v>
      </c>
      <c r="D27" s="80" t="s">
        <v>122</v>
      </c>
    </row>
  </sheetData>
  <sheetProtection algorithmName="SHA-512" hashValue="ypPCJ0Yajor8EM8W8ksvJwrltFnzLFHQTl6q2BNT62y2qqkqJDy/RsnQWj3aCZDlExg2395nMgYlQDZJIvKiJQ==" saltValue="2Jdy2m6mOtFxICfEzM4Pag==" spinCount="100000" sheet="1" objects="1" scenarios="1"/>
  <mergeCells count="7">
    <mergeCell ref="B25:B26"/>
    <mergeCell ref="A2:C2"/>
    <mergeCell ref="D2:D3"/>
    <mergeCell ref="B16:B17"/>
    <mergeCell ref="B18:B24"/>
    <mergeCell ref="B4:B15"/>
    <mergeCell ref="A4:A2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FFCC-08DA-4D04-8BC4-782C0C65D6C9}">
  <dimension ref="A1:X32"/>
  <sheetViews>
    <sheetView zoomScale="40" zoomScaleNormal="40" workbookViewId="0">
      <selection activeCell="R12" activeCellId="1" sqref="T12:W31 R12:R31"/>
    </sheetView>
  </sheetViews>
  <sheetFormatPr baseColWidth="10" defaultColWidth="11.5703125" defaultRowHeight="15" x14ac:dyDescent="0.25"/>
  <cols>
    <col min="1" max="1" width="1.42578125" style="1" customWidth="1"/>
    <col min="2" max="2" width="20" style="25" customWidth="1"/>
    <col min="3" max="3" width="24" style="1" customWidth="1"/>
    <col min="4" max="4" width="19.42578125" style="1" customWidth="1"/>
    <col min="5" max="5" width="19.42578125" style="25" customWidth="1"/>
    <col min="6" max="6" width="12.42578125" style="25" customWidth="1"/>
    <col min="7" max="8" width="16.7109375" style="1" customWidth="1"/>
    <col min="9" max="9" width="23.7109375" style="1" customWidth="1"/>
    <col min="10" max="10" width="31.7109375" style="25" customWidth="1"/>
    <col min="11" max="14" width="16.7109375" style="1" customWidth="1"/>
    <col min="15" max="15" width="17.5703125" style="1" customWidth="1"/>
    <col min="16" max="16" width="17.140625" style="1" customWidth="1"/>
    <col min="17" max="17" width="18.5703125" style="1" customWidth="1"/>
    <col min="18" max="18" width="25.5703125" style="1" customWidth="1"/>
    <col min="19" max="19" width="20.7109375" style="1" customWidth="1"/>
    <col min="20" max="20" width="14.140625" style="124" customWidth="1"/>
    <col min="21" max="21" width="12.42578125" style="25" customWidth="1"/>
    <col min="22" max="22" width="17.42578125" style="1" customWidth="1"/>
    <col min="23" max="23" width="19.140625" style="1" customWidth="1"/>
    <col min="24" max="24" width="17.42578125" style="25" customWidth="1"/>
    <col min="25" max="25" width="25.7109375" style="1" customWidth="1"/>
    <col min="26" max="16384" width="11.5703125" style="1"/>
  </cols>
  <sheetData>
    <row r="1" spans="1:24" x14ac:dyDescent="0.25">
      <c r="A1" s="26"/>
      <c r="B1" s="26" t="s">
        <v>131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26"/>
      <c r="T1" s="126"/>
      <c r="U1" s="4"/>
      <c r="V1" s="26"/>
      <c r="W1" s="26"/>
      <c r="X1" s="4"/>
    </row>
    <row r="2" spans="1:24" ht="30" x14ac:dyDescent="0.4">
      <c r="A2" s="26"/>
      <c r="B2" s="2" t="s">
        <v>39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6"/>
      <c r="S2" s="26"/>
      <c r="T2" s="125"/>
      <c r="U2" s="26"/>
      <c r="V2" s="26"/>
      <c r="W2" s="26"/>
      <c r="X2" s="26"/>
    </row>
    <row r="3" spans="1:24" ht="18" x14ac:dyDescent="0.25">
      <c r="A3" s="26"/>
      <c r="B3" s="5" t="s">
        <v>0</v>
      </c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6"/>
      <c r="S3" s="26"/>
      <c r="T3" s="125"/>
      <c r="U3" s="26"/>
      <c r="V3" s="26"/>
      <c r="W3" s="26"/>
      <c r="X3" s="26"/>
    </row>
    <row r="4" spans="1:24" ht="15.75" thickBot="1" x14ac:dyDescent="0.3">
      <c r="A4" s="26"/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26"/>
      <c r="S4" s="26"/>
      <c r="T4" s="125"/>
      <c r="U4" s="26"/>
      <c r="V4" s="26"/>
      <c r="W4" s="26"/>
      <c r="X4" s="26"/>
    </row>
    <row r="5" spans="1:24" ht="28.5" customHeight="1" thickBot="1" x14ac:dyDescent="0.3">
      <c r="A5" s="26"/>
      <c r="B5" s="56" t="s">
        <v>1</v>
      </c>
      <c r="C5" s="200" t="str">
        <f>IF(ISBLANK(NOTICE!D11),"",NOTICE!D11)</f>
        <v/>
      </c>
      <c r="D5" s="201"/>
      <c r="E5" s="201"/>
      <c r="F5" s="201"/>
      <c r="G5" s="201"/>
      <c r="H5" s="202"/>
      <c r="I5" s="86"/>
      <c r="J5" s="86"/>
      <c r="K5" s="86"/>
      <c r="L5" s="86"/>
      <c r="M5" s="86"/>
      <c r="N5" s="86"/>
      <c r="O5" s="86"/>
      <c r="P5" s="86"/>
      <c r="Q5" s="26"/>
      <c r="R5" s="26"/>
      <c r="S5" s="26"/>
      <c r="T5" s="127"/>
      <c r="U5" s="26"/>
      <c r="V5" s="26"/>
      <c r="W5" s="26"/>
      <c r="X5" s="26"/>
    </row>
    <row r="6" spans="1:24" ht="28.5" customHeight="1" thickBot="1" x14ac:dyDescent="0.3">
      <c r="A6" s="26"/>
      <c r="B6" s="57" t="s">
        <v>2</v>
      </c>
      <c r="C6" s="200" t="str">
        <f>IF(ISBLANK(NOTICE!D12),"",NOTICE!D12)</f>
        <v/>
      </c>
      <c r="D6" s="201"/>
      <c r="E6" s="201"/>
      <c r="F6" s="201"/>
      <c r="G6" s="201"/>
      <c r="H6" s="202"/>
      <c r="I6" s="86"/>
      <c r="J6" s="86"/>
      <c r="K6" s="86"/>
      <c r="L6" s="86"/>
      <c r="M6" s="86"/>
      <c r="N6" s="86"/>
      <c r="O6" s="86"/>
      <c r="P6" s="86"/>
      <c r="Q6" s="26"/>
      <c r="R6" s="26"/>
      <c r="S6" s="26"/>
      <c r="T6" s="127"/>
      <c r="U6" s="26"/>
      <c r="V6" s="128" t="s">
        <v>100</v>
      </c>
      <c r="W6" s="129">
        <v>0.15</v>
      </c>
      <c r="X6" s="26"/>
    </row>
    <row r="7" spans="1:24" s="53" customFormat="1" ht="18.75" customHeight="1" thickBot="1" x14ac:dyDescent="0.3">
      <c r="A7" s="54"/>
      <c r="B7" s="91" t="s">
        <v>139</v>
      </c>
      <c r="C7" s="203"/>
      <c r="D7" s="204"/>
      <c r="E7" s="204"/>
      <c r="F7" s="204"/>
      <c r="G7" s="204"/>
      <c r="H7" s="205"/>
      <c r="I7" s="86"/>
      <c r="J7" s="86"/>
      <c r="K7" s="86"/>
      <c r="L7" s="86"/>
      <c r="M7" s="86"/>
      <c r="N7" s="86"/>
      <c r="O7" s="86"/>
      <c r="P7" s="86"/>
      <c r="Q7" s="127"/>
      <c r="R7" s="54"/>
      <c r="S7" s="54"/>
      <c r="T7" s="127"/>
      <c r="U7" s="127"/>
      <c r="V7" s="54"/>
      <c r="W7" s="54"/>
      <c r="X7" s="54"/>
    </row>
    <row r="8" spans="1:24" ht="18.75" x14ac:dyDescent="0.3">
      <c r="A8" s="26"/>
      <c r="B8" s="26" t="s">
        <v>61</v>
      </c>
      <c r="C8" s="6"/>
      <c r="D8" s="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65"/>
      <c r="S8" s="26"/>
      <c r="T8" s="126"/>
      <c r="U8" s="26"/>
      <c r="V8" s="26"/>
      <c r="W8" s="26"/>
      <c r="X8" s="26"/>
    </row>
    <row r="9" spans="1:24" ht="15.75" thickBot="1" x14ac:dyDescent="0.3">
      <c r="A9" s="6"/>
      <c r="B9" s="41" t="s">
        <v>98</v>
      </c>
      <c r="C9" s="41"/>
      <c r="D9" s="41"/>
      <c r="E9" s="41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26"/>
      <c r="R9" s="26"/>
      <c r="S9" s="26"/>
      <c r="T9" s="131"/>
      <c r="U9" s="26"/>
      <c r="V9" s="26"/>
      <c r="W9" s="26"/>
      <c r="X9" s="26"/>
    </row>
    <row r="10" spans="1:24" ht="19.5" thickBot="1" x14ac:dyDescent="0.35">
      <c r="A10" s="6"/>
      <c r="B10" s="26"/>
      <c r="C10" s="6"/>
      <c r="D10" s="6"/>
      <c r="E10" s="26"/>
      <c r="F10" s="26"/>
      <c r="G10" s="180" t="s">
        <v>3</v>
      </c>
      <c r="H10" s="180"/>
      <c r="I10" s="181"/>
      <c r="J10" s="36"/>
      <c r="K10" s="180" t="s">
        <v>4</v>
      </c>
      <c r="L10" s="180"/>
      <c r="M10" s="181"/>
      <c r="N10" s="180" t="s">
        <v>5</v>
      </c>
      <c r="O10" s="180"/>
      <c r="P10" s="181"/>
      <c r="Q10" s="6"/>
      <c r="R10" s="206" t="s">
        <v>140</v>
      </c>
      <c r="S10" s="207"/>
      <c r="T10" s="208"/>
      <c r="U10" s="209" t="s">
        <v>149</v>
      </c>
      <c r="V10" s="210"/>
      <c r="W10" s="210"/>
      <c r="X10" s="46"/>
    </row>
    <row r="11" spans="1:24" ht="147" customHeight="1" thickBot="1" x14ac:dyDescent="0.3">
      <c r="B11" s="7" t="s">
        <v>6</v>
      </c>
      <c r="C11" s="7" t="s">
        <v>77</v>
      </c>
      <c r="D11" s="7" t="s">
        <v>7</v>
      </c>
      <c r="E11" s="7" t="s">
        <v>97</v>
      </c>
      <c r="F11" s="7" t="s">
        <v>8</v>
      </c>
      <c r="G11" s="7" t="s">
        <v>9</v>
      </c>
      <c r="H11" s="7" t="s">
        <v>10</v>
      </c>
      <c r="I11" s="35" t="s">
        <v>62</v>
      </c>
      <c r="J11" s="7" t="s">
        <v>8</v>
      </c>
      <c r="K11" s="7" t="s">
        <v>9</v>
      </c>
      <c r="L11" s="7" t="s">
        <v>10</v>
      </c>
      <c r="M11" s="7" t="s">
        <v>8</v>
      </c>
      <c r="N11" s="7" t="s">
        <v>9</v>
      </c>
      <c r="O11" s="7" t="s">
        <v>10</v>
      </c>
      <c r="P11" s="7" t="s">
        <v>11</v>
      </c>
      <c r="Q11" s="10" t="s">
        <v>174</v>
      </c>
      <c r="R11" s="42" t="s">
        <v>30</v>
      </c>
      <c r="S11" s="42" t="s">
        <v>164</v>
      </c>
      <c r="T11" s="10" t="s">
        <v>63</v>
      </c>
      <c r="U11" s="10" t="s">
        <v>14</v>
      </c>
      <c r="V11" s="10" t="s">
        <v>15</v>
      </c>
      <c r="W11" s="10" t="s">
        <v>169</v>
      </c>
      <c r="X11" s="10" t="s">
        <v>16</v>
      </c>
    </row>
    <row r="12" spans="1:24" ht="101.25" customHeight="1" x14ac:dyDescent="0.25">
      <c r="B12" s="156" t="str">
        <f>IF(ISBLANK(ANXE_1_DEPENSES_PREVI!D11),"",ANXE_1_DEPENSES_PREVI!D11)</f>
        <v/>
      </c>
      <c r="C12" s="156" t="str">
        <f>IF(ISBLANK(ANXE_1_DEPENSES_PREVI!E11),"",ANXE_1_DEPENSES_PREVI!E11)</f>
        <v/>
      </c>
      <c r="D12" s="156" t="str">
        <f>IF(ISBLANK(ANXE_1_DEPENSES_PREVI!F11),"",ANXE_1_DEPENSES_PREVI!F11)</f>
        <v/>
      </c>
      <c r="E12" s="156" t="str">
        <f>IF(ISBLANK(ANXE_1_DEPENSES_PREVI!G11),"",ANXE_1_DEPENSES_PREVI!G11)</f>
        <v/>
      </c>
      <c r="F12" s="156" t="str">
        <f>IF(ISBLANK(ANXE_1_DEPENSES_PREVI!H11),"",ANXE_1_DEPENSES_PREVI!H11)</f>
        <v/>
      </c>
      <c r="G12" s="156" t="str">
        <f>IF(ISBLANK(ANXE_1_DEPENSES_PREVI!I11),"",ANXE_1_DEPENSES_PREVI!I11)</f>
        <v/>
      </c>
      <c r="H12" s="157" t="str">
        <f>IF(ISBLANK(ANXE_1_DEPENSES_PREVI!J11),"",ANXE_1_DEPENSES_PREVI!J11)</f>
        <v/>
      </c>
      <c r="I12" s="40" t="str">
        <f>IF(H12&gt;=5000,IF(H12&gt;=90000, "pour cette dépense 3 devis comparables sont nécessaires","pour cette dépense 2 devis comparables sont nécessaires"),"")&amp;IF(AND(L12&lt;&gt;"",H12&gt;MIN(L12,O12)),"le devis le moins cher n'a pas été retenu donc le montant retenu sera plafonné à 15% du devis le moins cher","")</f>
        <v>pour cette dépense 3 devis comparables sont nécessaires</v>
      </c>
      <c r="J12" s="39" t="str">
        <f>IF(ISBLANK(ANXE_1_DEPENSES_PREVI!L11),"",ANXE_1_DEPENSES_PREVI!L11)</f>
        <v/>
      </c>
      <c r="K12" s="39" t="str">
        <f>IF(ISBLANK(ANXE_1_DEPENSES_PREVI!M11),"",ANXE_1_DEPENSES_PREVI!M11)</f>
        <v/>
      </c>
      <c r="L12" s="39" t="str">
        <f>IF(ISBLANK(ANXE_1_DEPENSES_PREVI!N11),"",ANXE_1_DEPENSES_PREVI!N11)</f>
        <v/>
      </c>
      <c r="M12" s="39" t="str">
        <f>IF(ISBLANK(ANXE_1_DEPENSES_PREVI!O11),"",ANXE_1_DEPENSES_PREVI!O11)</f>
        <v/>
      </c>
      <c r="N12" s="39" t="str">
        <f>IF(ISBLANK(ANXE_1_DEPENSES_PREVI!P11),"",ANXE_1_DEPENSES_PREVI!P11)</f>
        <v/>
      </c>
      <c r="O12" s="39" t="str">
        <f>IF(ISBLANK(ANXE_1_DEPENSES_PREVI!Q11),"",ANXE_1_DEPENSES_PREVI!Q11)</f>
        <v/>
      </c>
      <c r="P12" s="39" t="str">
        <f>IF(ISBLANK(ANXE_1_DEPENSES_PREVI!R11),"",ANXE_1_DEPENSES_PREVI!R11)</f>
        <v/>
      </c>
      <c r="Q12" s="160"/>
      <c r="R12" s="162" t="str">
        <f>IFERROR(H12-Q12,"")</f>
        <v/>
      </c>
      <c r="S12" s="9"/>
      <c r="T12" s="163" t="str">
        <f>IF(B12="","",IF(H12=MIN(H12,L12,O12),"OUI","NON"))</f>
        <v/>
      </c>
      <c r="U12" s="164" t="str">
        <f>IF(B12="","",IF(T12="OUI","sans-objet",ABS(H12-MIN(L12,O12))/MIN(L12,O12)))</f>
        <v/>
      </c>
      <c r="V12" s="165" t="str">
        <f>IF(B12="","",IF(T12="OUI","sans-objet",MIN(H12,L12,O12)*(1+$W$6)))</f>
        <v/>
      </c>
      <c r="W12" s="158" t="str">
        <f>IF(B12="","",IF(Q12="",IF(T12="OUI",H12,IF(U12&gt;=$W$6,V12,H12)),MIN(V12,Q12)))</f>
        <v/>
      </c>
      <c r="X12" s="45"/>
    </row>
    <row r="13" spans="1:24" ht="45" x14ac:dyDescent="0.25">
      <c r="B13" s="156" t="str">
        <f>IF(ISBLANK(ANXE_1_DEPENSES_PREVI!D12),"",ANXE_1_DEPENSES_PREVI!D12)</f>
        <v/>
      </c>
      <c r="C13" s="156" t="str">
        <f>IF(ISBLANK(ANXE_1_DEPENSES_PREVI!E12),"",ANXE_1_DEPENSES_PREVI!E12)</f>
        <v/>
      </c>
      <c r="D13" s="156" t="str">
        <f>IF(ISBLANK(ANXE_1_DEPENSES_PREVI!F12),"",ANXE_1_DEPENSES_PREVI!F12)</f>
        <v/>
      </c>
      <c r="E13" s="156" t="str">
        <f>IF(ISBLANK(ANXE_1_DEPENSES_PREVI!G12),"",ANXE_1_DEPENSES_PREVI!G12)</f>
        <v/>
      </c>
      <c r="F13" s="156" t="str">
        <f>IF(ISBLANK(ANXE_1_DEPENSES_PREVI!H12),"",ANXE_1_DEPENSES_PREVI!H12)</f>
        <v/>
      </c>
      <c r="G13" s="156" t="str">
        <f>IF(ISBLANK(ANXE_1_DEPENSES_PREVI!I12),"",ANXE_1_DEPENSES_PREVI!I12)</f>
        <v/>
      </c>
      <c r="H13" s="157" t="str">
        <f>IF(ISBLANK(ANXE_1_DEPENSES_PREVI!J12),"",ANXE_1_DEPENSES_PREVI!J12)</f>
        <v/>
      </c>
      <c r="I13" s="40" t="str">
        <f t="shared" ref="I13:I31" si="0">IF(H13&gt;=5000,IF(H13&gt;=90000, "pour cette dépense 3 devis comparables sont nécessaires","pour cette dépense 2 devis comparables sont nécessaires"),"")&amp;IF(AND(L13&lt;&gt;"",H13&gt;MIN(L13,O13)),"le devis le moins cher n'a pas été retenu donc le montant retenu sera plafonné à 15% du devis le moins cher","")</f>
        <v>pour cette dépense 3 devis comparables sont nécessaires</v>
      </c>
      <c r="J13" s="39" t="str">
        <f>IF(ISBLANK(ANXE_1_DEPENSES_PREVI!L12),"",ANXE_1_DEPENSES_PREVI!L12)</f>
        <v/>
      </c>
      <c r="K13" s="39" t="str">
        <f>IF(ISBLANK(ANXE_1_DEPENSES_PREVI!M12),"",ANXE_1_DEPENSES_PREVI!M12)</f>
        <v/>
      </c>
      <c r="L13" s="39" t="str">
        <f>IF(ISBLANK(ANXE_1_DEPENSES_PREVI!N12),"",ANXE_1_DEPENSES_PREVI!N12)</f>
        <v/>
      </c>
      <c r="M13" s="39" t="str">
        <f>IF(ISBLANK(ANXE_1_DEPENSES_PREVI!O12),"",ANXE_1_DEPENSES_PREVI!O12)</f>
        <v/>
      </c>
      <c r="N13" s="39" t="str">
        <f>IF(ISBLANK(ANXE_1_DEPENSES_PREVI!P12),"",ANXE_1_DEPENSES_PREVI!P12)</f>
        <v/>
      </c>
      <c r="O13" s="39" t="str">
        <f>IF(ISBLANK(ANXE_1_DEPENSES_PREVI!Q12),"",ANXE_1_DEPENSES_PREVI!Q12)</f>
        <v/>
      </c>
      <c r="P13" s="39" t="str">
        <f>IF(ISBLANK(ANXE_1_DEPENSES_PREVI!R12),"",ANXE_1_DEPENSES_PREVI!R12)</f>
        <v/>
      </c>
      <c r="Q13" s="160"/>
      <c r="R13" s="162" t="str">
        <f t="shared" ref="R13:R31" si="1">IFERROR(H13-Q13,"")</f>
        <v/>
      </c>
      <c r="S13" s="8"/>
      <c r="T13" s="163" t="str">
        <f t="shared" ref="T13:T31" si="2">IF(B13="","",IF(H13=MIN(H13,L13,O13),"OUI","NON"))</f>
        <v/>
      </c>
      <c r="U13" s="164" t="str">
        <f t="shared" ref="U13:U31" si="3">IF(B13="","",IF(T13="OUI","sans-objet",ABS(H13-MIN(L13,O13))/MIN(L13,O13)))</f>
        <v/>
      </c>
      <c r="V13" s="165" t="str">
        <f t="shared" ref="V13:V31" si="4">IF(B13="","",IF(T13="OUI","sans-objet",MIN(H13,L13,O13)*(1+$W$6)))</f>
        <v/>
      </c>
      <c r="W13" s="158" t="str">
        <f t="shared" ref="W13:W31" si="5">IF(B13="","",IF(Q13="",IF(T13="OUI",H13,IF(U13&gt;=$W$6,V13,H13)),MIN(V13,Q13)))</f>
        <v/>
      </c>
      <c r="X13" s="8"/>
    </row>
    <row r="14" spans="1:24" ht="45" x14ac:dyDescent="0.25">
      <c r="B14" s="156" t="str">
        <f>IF(ISBLANK(ANXE_1_DEPENSES_PREVI!D13),"",ANXE_1_DEPENSES_PREVI!D13)</f>
        <v/>
      </c>
      <c r="C14" s="156" t="str">
        <f>IF(ISBLANK(ANXE_1_DEPENSES_PREVI!E13),"",ANXE_1_DEPENSES_PREVI!E13)</f>
        <v/>
      </c>
      <c r="D14" s="156" t="str">
        <f>IF(ISBLANK(ANXE_1_DEPENSES_PREVI!F13),"",ANXE_1_DEPENSES_PREVI!F13)</f>
        <v/>
      </c>
      <c r="E14" s="156" t="str">
        <f>IF(ISBLANK(ANXE_1_DEPENSES_PREVI!G13),"",ANXE_1_DEPENSES_PREVI!G13)</f>
        <v/>
      </c>
      <c r="F14" s="156" t="str">
        <f>IF(ISBLANK(ANXE_1_DEPENSES_PREVI!H13),"",ANXE_1_DEPENSES_PREVI!H13)</f>
        <v/>
      </c>
      <c r="G14" s="156" t="str">
        <f>IF(ISBLANK(ANXE_1_DEPENSES_PREVI!I13),"",ANXE_1_DEPENSES_PREVI!I13)</f>
        <v/>
      </c>
      <c r="H14" s="157" t="str">
        <f>IF(ISBLANK(ANXE_1_DEPENSES_PREVI!J13),"",ANXE_1_DEPENSES_PREVI!J13)</f>
        <v/>
      </c>
      <c r="I14" s="40" t="str">
        <f t="shared" si="0"/>
        <v>pour cette dépense 3 devis comparables sont nécessaires</v>
      </c>
      <c r="J14" s="39" t="str">
        <f>IF(ISBLANK(ANXE_1_DEPENSES_PREVI!L13),"",ANXE_1_DEPENSES_PREVI!L13)</f>
        <v/>
      </c>
      <c r="K14" s="39" t="str">
        <f>IF(ISBLANK(ANXE_1_DEPENSES_PREVI!M13),"",ANXE_1_DEPENSES_PREVI!M13)</f>
        <v/>
      </c>
      <c r="L14" s="39" t="str">
        <f>IF(ISBLANK(ANXE_1_DEPENSES_PREVI!N13),"",ANXE_1_DEPENSES_PREVI!N13)</f>
        <v/>
      </c>
      <c r="M14" s="39" t="str">
        <f>IF(ISBLANK(ANXE_1_DEPENSES_PREVI!O13),"",ANXE_1_DEPENSES_PREVI!O13)</f>
        <v/>
      </c>
      <c r="N14" s="39" t="str">
        <f>IF(ISBLANK(ANXE_1_DEPENSES_PREVI!P13),"",ANXE_1_DEPENSES_PREVI!P13)</f>
        <v/>
      </c>
      <c r="O14" s="39" t="str">
        <f>IF(ISBLANK(ANXE_1_DEPENSES_PREVI!Q13),"",ANXE_1_DEPENSES_PREVI!Q13)</f>
        <v/>
      </c>
      <c r="P14" s="39" t="str">
        <f>IF(ISBLANK(ANXE_1_DEPENSES_PREVI!R13),"",ANXE_1_DEPENSES_PREVI!R13)</f>
        <v/>
      </c>
      <c r="Q14" s="160"/>
      <c r="R14" s="162" t="str">
        <f t="shared" si="1"/>
        <v/>
      </c>
      <c r="S14" s="8"/>
      <c r="T14" s="163" t="str">
        <f t="shared" si="2"/>
        <v/>
      </c>
      <c r="U14" s="164" t="str">
        <f t="shared" si="3"/>
        <v/>
      </c>
      <c r="V14" s="165" t="str">
        <f t="shared" si="4"/>
        <v/>
      </c>
      <c r="W14" s="158" t="str">
        <f t="shared" si="5"/>
        <v/>
      </c>
      <c r="X14" s="8"/>
    </row>
    <row r="15" spans="1:24" ht="45" x14ac:dyDescent="0.25">
      <c r="B15" s="156" t="str">
        <f>IF(ISBLANK(ANXE_1_DEPENSES_PREVI!D14),"",ANXE_1_DEPENSES_PREVI!D14)</f>
        <v/>
      </c>
      <c r="C15" s="156" t="str">
        <f>IF(ISBLANK(ANXE_1_DEPENSES_PREVI!E14),"",ANXE_1_DEPENSES_PREVI!E14)</f>
        <v/>
      </c>
      <c r="D15" s="156" t="str">
        <f>IF(ISBLANK(ANXE_1_DEPENSES_PREVI!F14),"",ANXE_1_DEPENSES_PREVI!F14)</f>
        <v/>
      </c>
      <c r="E15" s="156" t="str">
        <f>IF(ISBLANK(ANXE_1_DEPENSES_PREVI!G14),"",ANXE_1_DEPENSES_PREVI!G14)</f>
        <v/>
      </c>
      <c r="F15" s="156" t="str">
        <f>IF(ISBLANK(ANXE_1_DEPENSES_PREVI!H14),"",ANXE_1_DEPENSES_PREVI!H14)</f>
        <v/>
      </c>
      <c r="G15" s="156" t="str">
        <f>IF(ISBLANK(ANXE_1_DEPENSES_PREVI!I14),"",ANXE_1_DEPENSES_PREVI!I14)</f>
        <v/>
      </c>
      <c r="H15" s="157" t="str">
        <f>IF(ISBLANK(ANXE_1_DEPENSES_PREVI!J14),"",ANXE_1_DEPENSES_PREVI!J14)</f>
        <v/>
      </c>
      <c r="I15" s="40" t="str">
        <f t="shared" si="0"/>
        <v>pour cette dépense 3 devis comparables sont nécessaires</v>
      </c>
      <c r="J15" s="39" t="str">
        <f>IF(ISBLANK(ANXE_1_DEPENSES_PREVI!L14),"",ANXE_1_DEPENSES_PREVI!L14)</f>
        <v/>
      </c>
      <c r="K15" s="39" t="str">
        <f>IF(ISBLANK(ANXE_1_DEPENSES_PREVI!M14),"",ANXE_1_DEPENSES_PREVI!M14)</f>
        <v/>
      </c>
      <c r="L15" s="39" t="str">
        <f>IF(ISBLANK(ANXE_1_DEPENSES_PREVI!N14),"",ANXE_1_DEPENSES_PREVI!N14)</f>
        <v/>
      </c>
      <c r="M15" s="39" t="str">
        <f>IF(ISBLANK(ANXE_1_DEPENSES_PREVI!O14),"",ANXE_1_DEPENSES_PREVI!O14)</f>
        <v/>
      </c>
      <c r="N15" s="39" t="str">
        <f>IF(ISBLANK(ANXE_1_DEPENSES_PREVI!P14),"",ANXE_1_DEPENSES_PREVI!P14)</f>
        <v/>
      </c>
      <c r="O15" s="39" t="str">
        <f>IF(ISBLANK(ANXE_1_DEPENSES_PREVI!Q14),"",ANXE_1_DEPENSES_PREVI!Q14)</f>
        <v/>
      </c>
      <c r="P15" s="39" t="str">
        <f>IF(ISBLANK(ANXE_1_DEPENSES_PREVI!R14),"",ANXE_1_DEPENSES_PREVI!R14)</f>
        <v/>
      </c>
      <c r="Q15" s="160"/>
      <c r="R15" s="162" t="str">
        <f t="shared" si="1"/>
        <v/>
      </c>
      <c r="S15" s="8"/>
      <c r="T15" s="163" t="str">
        <f t="shared" si="2"/>
        <v/>
      </c>
      <c r="U15" s="164" t="str">
        <f t="shared" si="3"/>
        <v/>
      </c>
      <c r="V15" s="165" t="str">
        <f t="shared" si="4"/>
        <v/>
      </c>
      <c r="W15" s="158" t="str">
        <f t="shared" si="5"/>
        <v/>
      </c>
      <c r="X15" s="8"/>
    </row>
    <row r="16" spans="1:24" ht="45" x14ac:dyDescent="0.25">
      <c r="B16" s="156" t="str">
        <f>IF(ISBLANK(ANXE_1_DEPENSES_PREVI!D15),"",ANXE_1_DEPENSES_PREVI!D15)</f>
        <v/>
      </c>
      <c r="C16" s="156" t="str">
        <f>IF(ISBLANK(ANXE_1_DEPENSES_PREVI!E15),"",ANXE_1_DEPENSES_PREVI!E15)</f>
        <v/>
      </c>
      <c r="D16" s="156" t="str">
        <f>IF(ISBLANK(ANXE_1_DEPENSES_PREVI!F15),"",ANXE_1_DEPENSES_PREVI!F15)</f>
        <v/>
      </c>
      <c r="E16" s="156" t="str">
        <f>IF(ISBLANK(ANXE_1_DEPENSES_PREVI!G15),"",ANXE_1_DEPENSES_PREVI!G15)</f>
        <v/>
      </c>
      <c r="F16" s="156" t="str">
        <f>IF(ISBLANK(ANXE_1_DEPENSES_PREVI!H15),"",ANXE_1_DEPENSES_PREVI!H15)</f>
        <v/>
      </c>
      <c r="G16" s="156" t="str">
        <f>IF(ISBLANK(ANXE_1_DEPENSES_PREVI!I15),"",ANXE_1_DEPENSES_PREVI!I15)</f>
        <v/>
      </c>
      <c r="H16" s="157" t="str">
        <f>IF(ISBLANK(ANXE_1_DEPENSES_PREVI!J15),"",ANXE_1_DEPENSES_PREVI!J15)</f>
        <v/>
      </c>
      <c r="I16" s="40" t="str">
        <f t="shared" si="0"/>
        <v>pour cette dépense 3 devis comparables sont nécessaires</v>
      </c>
      <c r="J16" s="39" t="str">
        <f>IF(ISBLANK(ANXE_1_DEPENSES_PREVI!L15),"",ANXE_1_DEPENSES_PREVI!L15)</f>
        <v/>
      </c>
      <c r="K16" s="39" t="str">
        <f>IF(ISBLANK(ANXE_1_DEPENSES_PREVI!M15),"",ANXE_1_DEPENSES_PREVI!M15)</f>
        <v/>
      </c>
      <c r="L16" s="39" t="str">
        <f>IF(ISBLANK(ANXE_1_DEPENSES_PREVI!N15),"",ANXE_1_DEPENSES_PREVI!N15)</f>
        <v/>
      </c>
      <c r="M16" s="39" t="str">
        <f>IF(ISBLANK(ANXE_1_DEPENSES_PREVI!O15),"",ANXE_1_DEPENSES_PREVI!O15)</f>
        <v/>
      </c>
      <c r="N16" s="39" t="str">
        <f>IF(ISBLANK(ANXE_1_DEPENSES_PREVI!P15),"",ANXE_1_DEPENSES_PREVI!P15)</f>
        <v/>
      </c>
      <c r="O16" s="39" t="str">
        <f>IF(ISBLANK(ANXE_1_DEPENSES_PREVI!Q15),"",ANXE_1_DEPENSES_PREVI!Q15)</f>
        <v/>
      </c>
      <c r="P16" s="39" t="str">
        <f>IF(ISBLANK(ANXE_1_DEPENSES_PREVI!R15),"",ANXE_1_DEPENSES_PREVI!R15)</f>
        <v/>
      </c>
      <c r="Q16" s="160"/>
      <c r="R16" s="162" t="str">
        <f t="shared" si="1"/>
        <v/>
      </c>
      <c r="S16" s="8"/>
      <c r="T16" s="163" t="str">
        <f t="shared" si="2"/>
        <v/>
      </c>
      <c r="U16" s="164" t="str">
        <f t="shared" si="3"/>
        <v/>
      </c>
      <c r="V16" s="165" t="str">
        <f t="shared" si="4"/>
        <v/>
      </c>
      <c r="W16" s="158" t="str">
        <f t="shared" si="5"/>
        <v/>
      </c>
      <c r="X16" s="8"/>
    </row>
    <row r="17" spans="2:24" ht="45" x14ac:dyDescent="0.25">
      <c r="B17" s="156" t="str">
        <f>IF(ISBLANK(ANXE_1_DEPENSES_PREVI!D16),"",ANXE_1_DEPENSES_PREVI!D16)</f>
        <v/>
      </c>
      <c r="C17" s="156" t="str">
        <f>IF(ISBLANK(ANXE_1_DEPENSES_PREVI!E16),"",ANXE_1_DEPENSES_PREVI!E16)</f>
        <v/>
      </c>
      <c r="D17" s="156" t="str">
        <f>IF(ISBLANK(ANXE_1_DEPENSES_PREVI!F16),"",ANXE_1_DEPENSES_PREVI!F16)</f>
        <v/>
      </c>
      <c r="E17" s="156" t="str">
        <f>IF(ISBLANK(ANXE_1_DEPENSES_PREVI!G16),"",ANXE_1_DEPENSES_PREVI!G16)</f>
        <v/>
      </c>
      <c r="F17" s="156" t="str">
        <f>IF(ISBLANK(ANXE_1_DEPENSES_PREVI!H16),"",ANXE_1_DEPENSES_PREVI!H16)</f>
        <v/>
      </c>
      <c r="G17" s="156" t="str">
        <f>IF(ISBLANK(ANXE_1_DEPENSES_PREVI!I16),"",ANXE_1_DEPENSES_PREVI!I16)</f>
        <v/>
      </c>
      <c r="H17" s="157" t="str">
        <f>IF(ISBLANK(ANXE_1_DEPENSES_PREVI!J16),"",ANXE_1_DEPENSES_PREVI!J16)</f>
        <v/>
      </c>
      <c r="I17" s="40" t="str">
        <f t="shared" si="0"/>
        <v>pour cette dépense 3 devis comparables sont nécessaires</v>
      </c>
      <c r="J17" s="39" t="str">
        <f>IF(ISBLANK(ANXE_1_DEPENSES_PREVI!L16),"",ANXE_1_DEPENSES_PREVI!L16)</f>
        <v/>
      </c>
      <c r="K17" s="39" t="str">
        <f>IF(ISBLANK(ANXE_1_DEPENSES_PREVI!M16),"",ANXE_1_DEPENSES_PREVI!M16)</f>
        <v/>
      </c>
      <c r="L17" s="39" t="str">
        <f>IF(ISBLANK(ANXE_1_DEPENSES_PREVI!N16),"",ANXE_1_DEPENSES_PREVI!N16)</f>
        <v/>
      </c>
      <c r="M17" s="39" t="str">
        <f>IF(ISBLANK(ANXE_1_DEPENSES_PREVI!O16),"",ANXE_1_DEPENSES_PREVI!O16)</f>
        <v/>
      </c>
      <c r="N17" s="39" t="str">
        <f>IF(ISBLANK(ANXE_1_DEPENSES_PREVI!P16),"",ANXE_1_DEPENSES_PREVI!P16)</f>
        <v/>
      </c>
      <c r="O17" s="39" t="str">
        <f>IF(ISBLANK(ANXE_1_DEPENSES_PREVI!Q16),"",ANXE_1_DEPENSES_PREVI!Q16)</f>
        <v/>
      </c>
      <c r="P17" s="39" t="str">
        <f>IF(ISBLANK(ANXE_1_DEPENSES_PREVI!R16),"",ANXE_1_DEPENSES_PREVI!R16)</f>
        <v/>
      </c>
      <c r="Q17" s="160"/>
      <c r="R17" s="162" t="str">
        <f t="shared" si="1"/>
        <v/>
      </c>
      <c r="S17" s="8"/>
      <c r="T17" s="163" t="str">
        <f t="shared" si="2"/>
        <v/>
      </c>
      <c r="U17" s="164" t="str">
        <f t="shared" si="3"/>
        <v/>
      </c>
      <c r="V17" s="165" t="str">
        <f t="shared" si="4"/>
        <v/>
      </c>
      <c r="W17" s="158" t="str">
        <f t="shared" si="5"/>
        <v/>
      </c>
      <c r="X17" s="8"/>
    </row>
    <row r="18" spans="2:24" ht="45" x14ac:dyDescent="0.25">
      <c r="B18" s="156" t="str">
        <f>IF(ISBLANK(ANXE_1_DEPENSES_PREVI!D17),"",ANXE_1_DEPENSES_PREVI!D17)</f>
        <v/>
      </c>
      <c r="C18" s="156" t="str">
        <f>IF(ISBLANK(ANXE_1_DEPENSES_PREVI!E17),"",ANXE_1_DEPENSES_PREVI!E17)</f>
        <v/>
      </c>
      <c r="D18" s="156" t="str">
        <f>IF(ISBLANK(ANXE_1_DEPENSES_PREVI!F17),"",ANXE_1_DEPENSES_PREVI!F17)</f>
        <v/>
      </c>
      <c r="E18" s="156" t="str">
        <f>IF(ISBLANK(ANXE_1_DEPENSES_PREVI!G17),"",ANXE_1_DEPENSES_PREVI!G17)</f>
        <v/>
      </c>
      <c r="F18" s="156" t="str">
        <f>IF(ISBLANK(ANXE_1_DEPENSES_PREVI!H17),"",ANXE_1_DEPENSES_PREVI!H17)</f>
        <v/>
      </c>
      <c r="G18" s="156" t="str">
        <f>IF(ISBLANK(ANXE_1_DEPENSES_PREVI!I17),"",ANXE_1_DEPENSES_PREVI!I17)</f>
        <v/>
      </c>
      <c r="H18" s="157" t="str">
        <f>IF(ISBLANK(ANXE_1_DEPENSES_PREVI!J17),"",ANXE_1_DEPENSES_PREVI!J17)</f>
        <v/>
      </c>
      <c r="I18" s="40" t="str">
        <f t="shared" si="0"/>
        <v>pour cette dépense 3 devis comparables sont nécessaires</v>
      </c>
      <c r="J18" s="39" t="str">
        <f>IF(ISBLANK(ANXE_1_DEPENSES_PREVI!L17),"",ANXE_1_DEPENSES_PREVI!L17)</f>
        <v/>
      </c>
      <c r="K18" s="39" t="str">
        <f>IF(ISBLANK(ANXE_1_DEPENSES_PREVI!M17),"",ANXE_1_DEPENSES_PREVI!M17)</f>
        <v/>
      </c>
      <c r="L18" s="39" t="str">
        <f>IF(ISBLANK(ANXE_1_DEPENSES_PREVI!N17),"",ANXE_1_DEPENSES_PREVI!N17)</f>
        <v/>
      </c>
      <c r="M18" s="39" t="str">
        <f>IF(ISBLANK(ANXE_1_DEPENSES_PREVI!O17),"",ANXE_1_DEPENSES_PREVI!O17)</f>
        <v/>
      </c>
      <c r="N18" s="39" t="str">
        <f>IF(ISBLANK(ANXE_1_DEPENSES_PREVI!P17),"",ANXE_1_DEPENSES_PREVI!P17)</f>
        <v/>
      </c>
      <c r="O18" s="39" t="str">
        <f>IF(ISBLANK(ANXE_1_DEPENSES_PREVI!Q17),"",ANXE_1_DEPENSES_PREVI!Q17)</f>
        <v/>
      </c>
      <c r="P18" s="39" t="str">
        <f>IF(ISBLANK(ANXE_1_DEPENSES_PREVI!R17),"",ANXE_1_DEPENSES_PREVI!R17)</f>
        <v/>
      </c>
      <c r="Q18" s="160"/>
      <c r="R18" s="162" t="str">
        <f t="shared" si="1"/>
        <v/>
      </c>
      <c r="S18" s="8"/>
      <c r="T18" s="163" t="str">
        <f t="shared" si="2"/>
        <v/>
      </c>
      <c r="U18" s="164" t="str">
        <f t="shared" si="3"/>
        <v/>
      </c>
      <c r="V18" s="165" t="str">
        <f t="shared" si="4"/>
        <v/>
      </c>
      <c r="W18" s="158" t="str">
        <f t="shared" si="5"/>
        <v/>
      </c>
      <c r="X18" s="8"/>
    </row>
    <row r="19" spans="2:24" ht="45" x14ac:dyDescent="0.25">
      <c r="B19" s="156" t="str">
        <f>IF(ISBLANK(ANXE_1_DEPENSES_PREVI!D18),"",ANXE_1_DEPENSES_PREVI!D18)</f>
        <v/>
      </c>
      <c r="C19" s="156" t="str">
        <f>IF(ISBLANK(ANXE_1_DEPENSES_PREVI!E18),"",ANXE_1_DEPENSES_PREVI!E18)</f>
        <v/>
      </c>
      <c r="D19" s="156" t="str">
        <f>IF(ISBLANK(ANXE_1_DEPENSES_PREVI!F18),"",ANXE_1_DEPENSES_PREVI!F18)</f>
        <v/>
      </c>
      <c r="E19" s="156" t="str">
        <f>IF(ISBLANK(ANXE_1_DEPENSES_PREVI!G18),"",ANXE_1_DEPENSES_PREVI!G18)</f>
        <v/>
      </c>
      <c r="F19" s="156" t="str">
        <f>IF(ISBLANK(ANXE_1_DEPENSES_PREVI!H18),"",ANXE_1_DEPENSES_PREVI!H18)</f>
        <v/>
      </c>
      <c r="G19" s="156" t="str">
        <f>IF(ISBLANK(ANXE_1_DEPENSES_PREVI!I18),"",ANXE_1_DEPENSES_PREVI!I18)</f>
        <v/>
      </c>
      <c r="H19" s="157" t="str">
        <f>IF(ISBLANK(ANXE_1_DEPENSES_PREVI!J18),"",ANXE_1_DEPENSES_PREVI!J18)</f>
        <v/>
      </c>
      <c r="I19" s="40" t="str">
        <f t="shared" si="0"/>
        <v>pour cette dépense 3 devis comparables sont nécessaires</v>
      </c>
      <c r="J19" s="39" t="str">
        <f>IF(ISBLANK(ANXE_1_DEPENSES_PREVI!L18),"",ANXE_1_DEPENSES_PREVI!L18)</f>
        <v/>
      </c>
      <c r="K19" s="39" t="str">
        <f>IF(ISBLANK(ANXE_1_DEPENSES_PREVI!M18),"",ANXE_1_DEPENSES_PREVI!M18)</f>
        <v/>
      </c>
      <c r="L19" s="39" t="str">
        <f>IF(ISBLANK(ANXE_1_DEPENSES_PREVI!N18),"",ANXE_1_DEPENSES_PREVI!N18)</f>
        <v/>
      </c>
      <c r="M19" s="39" t="str">
        <f>IF(ISBLANK(ANXE_1_DEPENSES_PREVI!O18),"",ANXE_1_DEPENSES_PREVI!O18)</f>
        <v/>
      </c>
      <c r="N19" s="39" t="str">
        <f>IF(ISBLANK(ANXE_1_DEPENSES_PREVI!P18),"",ANXE_1_DEPENSES_PREVI!P18)</f>
        <v/>
      </c>
      <c r="O19" s="39" t="str">
        <f>IF(ISBLANK(ANXE_1_DEPENSES_PREVI!Q18),"",ANXE_1_DEPENSES_PREVI!Q18)</f>
        <v/>
      </c>
      <c r="P19" s="39" t="str">
        <f>IF(ISBLANK(ANXE_1_DEPENSES_PREVI!R18),"",ANXE_1_DEPENSES_PREVI!R18)</f>
        <v/>
      </c>
      <c r="Q19" s="160"/>
      <c r="R19" s="162" t="str">
        <f t="shared" si="1"/>
        <v/>
      </c>
      <c r="S19" s="8"/>
      <c r="T19" s="163" t="str">
        <f t="shared" si="2"/>
        <v/>
      </c>
      <c r="U19" s="164" t="str">
        <f t="shared" si="3"/>
        <v/>
      </c>
      <c r="V19" s="165" t="str">
        <f t="shared" si="4"/>
        <v/>
      </c>
      <c r="W19" s="158" t="str">
        <f t="shared" si="5"/>
        <v/>
      </c>
      <c r="X19" s="8"/>
    </row>
    <row r="20" spans="2:24" ht="44.25" customHeight="1" x14ac:dyDescent="0.25">
      <c r="B20" s="156" t="str">
        <f>IF(ISBLANK(ANXE_1_DEPENSES_PREVI!D19),"",ANXE_1_DEPENSES_PREVI!D19)</f>
        <v/>
      </c>
      <c r="C20" s="156" t="str">
        <f>IF(ISBLANK(ANXE_1_DEPENSES_PREVI!E19),"",ANXE_1_DEPENSES_PREVI!E19)</f>
        <v/>
      </c>
      <c r="D20" s="156" t="str">
        <f>IF(ISBLANK(ANXE_1_DEPENSES_PREVI!F19),"",ANXE_1_DEPENSES_PREVI!F19)</f>
        <v/>
      </c>
      <c r="E20" s="156" t="str">
        <f>IF(ISBLANK(ANXE_1_DEPENSES_PREVI!G19),"",ANXE_1_DEPENSES_PREVI!G19)</f>
        <v/>
      </c>
      <c r="F20" s="156" t="str">
        <f>IF(ISBLANK(ANXE_1_DEPENSES_PREVI!H19),"",ANXE_1_DEPENSES_PREVI!H19)</f>
        <v/>
      </c>
      <c r="G20" s="156" t="str">
        <f>IF(ISBLANK(ANXE_1_DEPENSES_PREVI!I19),"",ANXE_1_DEPENSES_PREVI!I19)</f>
        <v/>
      </c>
      <c r="H20" s="157" t="str">
        <f>IF(ISBLANK(ANXE_1_DEPENSES_PREVI!J19),"",ANXE_1_DEPENSES_PREVI!J19)</f>
        <v/>
      </c>
      <c r="I20" s="40" t="str">
        <f t="shared" si="0"/>
        <v>pour cette dépense 3 devis comparables sont nécessaires</v>
      </c>
      <c r="J20" s="39" t="str">
        <f>IF(ISBLANK(ANXE_1_DEPENSES_PREVI!L19),"",ANXE_1_DEPENSES_PREVI!L19)</f>
        <v/>
      </c>
      <c r="K20" s="39" t="str">
        <f>IF(ISBLANK(ANXE_1_DEPENSES_PREVI!M19),"",ANXE_1_DEPENSES_PREVI!M19)</f>
        <v/>
      </c>
      <c r="L20" s="39" t="str">
        <f>IF(ISBLANK(ANXE_1_DEPENSES_PREVI!N19),"",ANXE_1_DEPENSES_PREVI!N19)</f>
        <v/>
      </c>
      <c r="M20" s="39" t="str">
        <f>IF(ISBLANK(ANXE_1_DEPENSES_PREVI!O19),"",ANXE_1_DEPENSES_PREVI!O19)</f>
        <v/>
      </c>
      <c r="N20" s="39" t="str">
        <f>IF(ISBLANK(ANXE_1_DEPENSES_PREVI!P19),"",ANXE_1_DEPENSES_PREVI!P19)</f>
        <v/>
      </c>
      <c r="O20" s="39" t="str">
        <f>IF(ISBLANK(ANXE_1_DEPENSES_PREVI!Q19),"",ANXE_1_DEPENSES_PREVI!Q19)</f>
        <v/>
      </c>
      <c r="P20" s="39" t="str">
        <f>IF(ISBLANK(ANXE_1_DEPENSES_PREVI!R19),"",ANXE_1_DEPENSES_PREVI!R19)</f>
        <v/>
      </c>
      <c r="Q20" s="160"/>
      <c r="R20" s="162" t="str">
        <f t="shared" si="1"/>
        <v/>
      </c>
      <c r="S20" s="8"/>
      <c r="T20" s="163" t="str">
        <f t="shared" si="2"/>
        <v/>
      </c>
      <c r="U20" s="164" t="str">
        <f t="shared" si="3"/>
        <v/>
      </c>
      <c r="V20" s="165" t="str">
        <f t="shared" si="4"/>
        <v/>
      </c>
      <c r="W20" s="158" t="str">
        <f t="shared" si="5"/>
        <v/>
      </c>
      <c r="X20" s="8"/>
    </row>
    <row r="21" spans="2:24" ht="44.25" customHeight="1" x14ac:dyDescent="0.25">
      <c r="B21" s="156" t="str">
        <f>IF(ISBLANK(ANXE_1_DEPENSES_PREVI!D20),"",ANXE_1_DEPENSES_PREVI!D20)</f>
        <v/>
      </c>
      <c r="C21" s="156" t="str">
        <f>IF(ISBLANK(ANXE_1_DEPENSES_PREVI!E20),"",ANXE_1_DEPENSES_PREVI!E20)</f>
        <v/>
      </c>
      <c r="D21" s="156" t="str">
        <f>IF(ISBLANK(ANXE_1_DEPENSES_PREVI!F20),"",ANXE_1_DEPENSES_PREVI!F20)</f>
        <v/>
      </c>
      <c r="E21" s="156" t="str">
        <f>IF(ISBLANK(ANXE_1_DEPENSES_PREVI!G20),"",ANXE_1_DEPENSES_PREVI!G20)</f>
        <v/>
      </c>
      <c r="F21" s="156" t="str">
        <f>IF(ISBLANK(ANXE_1_DEPENSES_PREVI!H20),"",ANXE_1_DEPENSES_PREVI!H20)</f>
        <v/>
      </c>
      <c r="G21" s="156" t="str">
        <f>IF(ISBLANK(ANXE_1_DEPENSES_PREVI!I20),"",ANXE_1_DEPENSES_PREVI!I20)</f>
        <v/>
      </c>
      <c r="H21" s="157" t="str">
        <f>IF(ISBLANK(ANXE_1_DEPENSES_PREVI!J20),"",ANXE_1_DEPENSES_PREVI!J20)</f>
        <v/>
      </c>
      <c r="I21" s="40" t="str">
        <f t="shared" si="0"/>
        <v>pour cette dépense 3 devis comparables sont nécessaires</v>
      </c>
      <c r="J21" s="39" t="str">
        <f>IF(ISBLANK(ANXE_1_DEPENSES_PREVI!L20),"",ANXE_1_DEPENSES_PREVI!L20)</f>
        <v/>
      </c>
      <c r="K21" s="39" t="str">
        <f>IF(ISBLANK(ANXE_1_DEPENSES_PREVI!M20),"",ANXE_1_DEPENSES_PREVI!M20)</f>
        <v/>
      </c>
      <c r="L21" s="39" t="str">
        <f>IF(ISBLANK(ANXE_1_DEPENSES_PREVI!N20),"",ANXE_1_DEPENSES_PREVI!N20)</f>
        <v/>
      </c>
      <c r="M21" s="39" t="str">
        <f>IF(ISBLANK(ANXE_1_DEPENSES_PREVI!O20),"",ANXE_1_DEPENSES_PREVI!O20)</f>
        <v/>
      </c>
      <c r="N21" s="39" t="str">
        <f>IF(ISBLANK(ANXE_1_DEPENSES_PREVI!P20),"",ANXE_1_DEPENSES_PREVI!P20)</f>
        <v/>
      </c>
      <c r="O21" s="39" t="str">
        <f>IF(ISBLANK(ANXE_1_DEPENSES_PREVI!Q20),"",ANXE_1_DEPENSES_PREVI!Q20)</f>
        <v/>
      </c>
      <c r="P21" s="39" t="str">
        <f>IF(ISBLANK(ANXE_1_DEPENSES_PREVI!R20),"",ANXE_1_DEPENSES_PREVI!R20)</f>
        <v/>
      </c>
      <c r="Q21" s="160"/>
      <c r="R21" s="162" t="str">
        <f t="shared" si="1"/>
        <v/>
      </c>
      <c r="S21" s="8"/>
      <c r="T21" s="163" t="str">
        <f t="shared" si="2"/>
        <v/>
      </c>
      <c r="U21" s="164" t="str">
        <f t="shared" si="3"/>
        <v/>
      </c>
      <c r="V21" s="165" t="str">
        <f t="shared" si="4"/>
        <v/>
      </c>
      <c r="W21" s="158" t="str">
        <f t="shared" si="5"/>
        <v/>
      </c>
      <c r="X21" s="8"/>
    </row>
    <row r="22" spans="2:24" ht="44.25" customHeight="1" x14ac:dyDescent="0.25">
      <c r="B22" s="156" t="str">
        <f>IF(ISBLANK(ANXE_1_DEPENSES_PREVI!D21),"",ANXE_1_DEPENSES_PREVI!D21)</f>
        <v/>
      </c>
      <c r="C22" s="156" t="str">
        <f>IF(ISBLANK(ANXE_1_DEPENSES_PREVI!E21),"",ANXE_1_DEPENSES_PREVI!E21)</f>
        <v/>
      </c>
      <c r="D22" s="156" t="str">
        <f>IF(ISBLANK(ANXE_1_DEPENSES_PREVI!F21),"",ANXE_1_DEPENSES_PREVI!F21)</f>
        <v/>
      </c>
      <c r="E22" s="156" t="str">
        <f>IF(ISBLANK(ANXE_1_DEPENSES_PREVI!G21),"",ANXE_1_DEPENSES_PREVI!G21)</f>
        <v/>
      </c>
      <c r="F22" s="156" t="str">
        <f>IF(ISBLANK(ANXE_1_DEPENSES_PREVI!H21),"",ANXE_1_DEPENSES_PREVI!H21)</f>
        <v/>
      </c>
      <c r="G22" s="156" t="str">
        <f>IF(ISBLANK(ANXE_1_DEPENSES_PREVI!I21),"",ANXE_1_DEPENSES_PREVI!I21)</f>
        <v/>
      </c>
      <c r="H22" s="157" t="str">
        <f>IF(ISBLANK(ANXE_1_DEPENSES_PREVI!J21),"",ANXE_1_DEPENSES_PREVI!J21)</f>
        <v/>
      </c>
      <c r="I22" s="40" t="str">
        <f t="shared" si="0"/>
        <v>pour cette dépense 3 devis comparables sont nécessaires</v>
      </c>
      <c r="J22" s="39" t="str">
        <f>IF(ISBLANK(ANXE_1_DEPENSES_PREVI!L21),"",ANXE_1_DEPENSES_PREVI!L21)</f>
        <v/>
      </c>
      <c r="K22" s="39" t="str">
        <f>IF(ISBLANK(ANXE_1_DEPENSES_PREVI!M21),"",ANXE_1_DEPENSES_PREVI!M21)</f>
        <v/>
      </c>
      <c r="L22" s="39" t="str">
        <f>IF(ISBLANK(ANXE_1_DEPENSES_PREVI!N21),"",ANXE_1_DEPENSES_PREVI!N21)</f>
        <v/>
      </c>
      <c r="M22" s="39" t="str">
        <f>IF(ISBLANK(ANXE_1_DEPENSES_PREVI!O21),"",ANXE_1_DEPENSES_PREVI!O21)</f>
        <v/>
      </c>
      <c r="N22" s="39" t="str">
        <f>IF(ISBLANK(ANXE_1_DEPENSES_PREVI!P21),"",ANXE_1_DEPENSES_PREVI!P21)</f>
        <v/>
      </c>
      <c r="O22" s="39" t="str">
        <f>IF(ISBLANK(ANXE_1_DEPENSES_PREVI!Q21),"",ANXE_1_DEPENSES_PREVI!Q21)</f>
        <v/>
      </c>
      <c r="P22" s="39" t="str">
        <f>IF(ISBLANK(ANXE_1_DEPENSES_PREVI!R21),"",ANXE_1_DEPENSES_PREVI!R21)</f>
        <v/>
      </c>
      <c r="Q22" s="160"/>
      <c r="R22" s="162" t="str">
        <f t="shared" si="1"/>
        <v/>
      </c>
      <c r="S22" s="8"/>
      <c r="T22" s="163" t="str">
        <f t="shared" si="2"/>
        <v/>
      </c>
      <c r="U22" s="164" t="str">
        <f t="shared" si="3"/>
        <v/>
      </c>
      <c r="V22" s="165" t="str">
        <f t="shared" si="4"/>
        <v/>
      </c>
      <c r="W22" s="158" t="str">
        <f t="shared" si="5"/>
        <v/>
      </c>
      <c r="X22" s="8"/>
    </row>
    <row r="23" spans="2:24" ht="44.25" customHeight="1" x14ac:dyDescent="0.25">
      <c r="B23" s="156" t="str">
        <f>IF(ISBLANK(ANXE_1_DEPENSES_PREVI!D22),"",ANXE_1_DEPENSES_PREVI!D22)</f>
        <v/>
      </c>
      <c r="C23" s="156" t="str">
        <f>IF(ISBLANK(ANXE_1_DEPENSES_PREVI!E22),"",ANXE_1_DEPENSES_PREVI!E22)</f>
        <v/>
      </c>
      <c r="D23" s="156" t="str">
        <f>IF(ISBLANK(ANXE_1_DEPENSES_PREVI!F22),"",ANXE_1_DEPENSES_PREVI!F22)</f>
        <v/>
      </c>
      <c r="E23" s="156" t="str">
        <f>IF(ISBLANK(ANXE_1_DEPENSES_PREVI!G22),"",ANXE_1_DEPENSES_PREVI!G22)</f>
        <v/>
      </c>
      <c r="F23" s="156" t="str">
        <f>IF(ISBLANK(ANXE_1_DEPENSES_PREVI!H22),"",ANXE_1_DEPENSES_PREVI!H22)</f>
        <v/>
      </c>
      <c r="G23" s="156" t="str">
        <f>IF(ISBLANK(ANXE_1_DEPENSES_PREVI!I22),"",ANXE_1_DEPENSES_PREVI!I22)</f>
        <v/>
      </c>
      <c r="H23" s="157" t="str">
        <f>IF(ISBLANK(ANXE_1_DEPENSES_PREVI!J22),"",ANXE_1_DEPENSES_PREVI!J22)</f>
        <v/>
      </c>
      <c r="I23" s="40" t="str">
        <f t="shared" si="0"/>
        <v>pour cette dépense 3 devis comparables sont nécessaires</v>
      </c>
      <c r="J23" s="39" t="str">
        <f>IF(ISBLANK(ANXE_1_DEPENSES_PREVI!L22),"",ANXE_1_DEPENSES_PREVI!L22)</f>
        <v/>
      </c>
      <c r="K23" s="39" t="str">
        <f>IF(ISBLANK(ANXE_1_DEPENSES_PREVI!M22),"",ANXE_1_DEPENSES_PREVI!M22)</f>
        <v/>
      </c>
      <c r="L23" s="39" t="str">
        <f>IF(ISBLANK(ANXE_1_DEPENSES_PREVI!N22),"",ANXE_1_DEPENSES_PREVI!N22)</f>
        <v/>
      </c>
      <c r="M23" s="39" t="str">
        <f>IF(ISBLANK(ANXE_1_DEPENSES_PREVI!O22),"",ANXE_1_DEPENSES_PREVI!O22)</f>
        <v/>
      </c>
      <c r="N23" s="39" t="str">
        <f>IF(ISBLANK(ANXE_1_DEPENSES_PREVI!P22),"",ANXE_1_DEPENSES_PREVI!P22)</f>
        <v/>
      </c>
      <c r="O23" s="39" t="str">
        <f>IF(ISBLANK(ANXE_1_DEPENSES_PREVI!Q22),"",ANXE_1_DEPENSES_PREVI!Q22)</f>
        <v/>
      </c>
      <c r="P23" s="39" t="str">
        <f>IF(ISBLANK(ANXE_1_DEPENSES_PREVI!R22),"",ANXE_1_DEPENSES_PREVI!R22)</f>
        <v/>
      </c>
      <c r="Q23" s="160"/>
      <c r="R23" s="162" t="str">
        <f t="shared" si="1"/>
        <v/>
      </c>
      <c r="S23" s="8"/>
      <c r="T23" s="163" t="str">
        <f t="shared" si="2"/>
        <v/>
      </c>
      <c r="U23" s="164" t="str">
        <f t="shared" si="3"/>
        <v/>
      </c>
      <c r="V23" s="165" t="str">
        <f t="shared" si="4"/>
        <v/>
      </c>
      <c r="W23" s="158" t="str">
        <f t="shared" si="5"/>
        <v/>
      </c>
      <c r="X23" s="8"/>
    </row>
    <row r="24" spans="2:24" ht="44.25" customHeight="1" x14ac:dyDescent="0.25">
      <c r="B24" s="156" t="str">
        <f>IF(ISBLANK(ANXE_1_DEPENSES_PREVI!D23),"",ANXE_1_DEPENSES_PREVI!D23)</f>
        <v/>
      </c>
      <c r="C24" s="156" t="str">
        <f>IF(ISBLANK(ANXE_1_DEPENSES_PREVI!E23),"",ANXE_1_DEPENSES_PREVI!E23)</f>
        <v/>
      </c>
      <c r="D24" s="156" t="str">
        <f>IF(ISBLANK(ANXE_1_DEPENSES_PREVI!F23),"",ANXE_1_DEPENSES_PREVI!F23)</f>
        <v/>
      </c>
      <c r="E24" s="156" t="str">
        <f>IF(ISBLANK(ANXE_1_DEPENSES_PREVI!G23),"",ANXE_1_DEPENSES_PREVI!G23)</f>
        <v/>
      </c>
      <c r="F24" s="156" t="str">
        <f>IF(ISBLANK(ANXE_1_DEPENSES_PREVI!H23),"",ANXE_1_DEPENSES_PREVI!H23)</f>
        <v/>
      </c>
      <c r="G24" s="156" t="str">
        <f>IF(ISBLANK(ANXE_1_DEPENSES_PREVI!I23),"",ANXE_1_DEPENSES_PREVI!I23)</f>
        <v/>
      </c>
      <c r="H24" s="157" t="str">
        <f>IF(ISBLANK(ANXE_1_DEPENSES_PREVI!J23),"",ANXE_1_DEPENSES_PREVI!J23)</f>
        <v/>
      </c>
      <c r="I24" s="40" t="str">
        <f t="shared" si="0"/>
        <v>pour cette dépense 3 devis comparables sont nécessaires</v>
      </c>
      <c r="J24" s="39" t="str">
        <f>IF(ISBLANK(ANXE_1_DEPENSES_PREVI!L23),"",ANXE_1_DEPENSES_PREVI!L23)</f>
        <v/>
      </c>
      <c r="K24" s="39" t="str">
        <f>IF(ISBLANK(ANXE_1_DEPENSES_PREVI!M23),"",ANXE_1_DEPENSES_PREVI!M23)</f>
        <v/>
      </c>
      <c r="L24" s="39" t="str">
        <f>IF(ISBLANK(ANXE_1_DEPENSES_PREVI!N23),"",ANXE_1_DEPENSES_PREVI!N23)</f>
        <v/>
      </c>
      <c r="M24" s="39" t="str">
        <f>IF(ISBLANK(ANXE_1_DEPENSES_PREVI!O23),"",ANXE_1_DEPENSES_PREVI!O23)</f>
        <v/>
      </c>
      <c r="N24" s="39" t="str">
        <f>IF(ISBLANK(ANXE_1_DEPENSES_PREVI!P23),"",ANXE_1_DEPENSES_PREVI!P23)</f>
        <v/>
      </c>
      <c r="O24" s="39" t="str">
        <f>IF(ISBLANK(ANXE_1_DEPENSES_PREVI!Q23),"",ANXE_1_DEPENSES_PREVI!Q23)</f>
        <v/>
      </c>
      <c r="P24" s="39" t="str">
        <f>IF(ISBLANK(ANXE_1_DEPENSES_PREVI!R23),"",ANXE_1_DEPENSES_PREVI!R23)</f>
        <v/>
      </c>
      <c r="Q24" s="160"/>
      <c r="R24" s="162" t="str">
        <f t="shared" si="1"/>
        <v/>
      </c>
      <c r="S24" s="8"/>
      <c r="T24" s="163" t="str">
        <f t="shared" si="2"/>
        <v/>
      </c>
      <c r="U24" s="164" t="str">
        <f t="shared" si="3"/>
        <v/>
      </c>
      <c r="V24" s="165" t="str">
        <f t="shared" si="4"/>
        <v/>
      </c>
      <c r="W24" s="158" t="str">
        <f t="shared" si="5"/>
        <v/>
      </c>
      <c r="X24" s="8"/>
    </row>
    <row r="25" spans="2:24" ht="44.25" customHeight="1" x14ac:dyDescent="0.25">
      <c r="B25" s="156" t="str">
        <f>IF(ISBLANK(ANXE_1_DEPENSES_PREVI!D24),"",ANXE_1_DEPENSES_PREVI!D24)</f>
        <v/>
      </c>
      <c r="C25" s="156" t="str">
        <f>IF(ISBLANK(ANXE_1_DEPENSES_PREVI!E24),"",ANXE_1_DEPENSES_PREVI!E24)</f>
        <v/>
      </c>
      <c r="D25" s="156" t="str">
        <f>IF(ISBLANK(ANXE_1_DEPENSES_PREVI!F24),"",ANXE_1_DEPENSES_PREVI!F24)</f>
        <v/>
      </c>
      <c r="E25" s="156" t="str">
        <f>IF(ISBLANK(ANXE_1_DEPENSES_PREVI!G24),"",ANXE_1_DEPENSES_PREVI!G24)</f>
        <v/>
      </c>
      <c r="F25" s="156" t="str">
        <f>IF(ISBLANK(ANXE_1_DEPENSES_PREVI!H24),"",ANXE_1_DEPENSES_PREVI!H24)</f>
        <v/>
      </c>
      <c r="G25" s="156" t="str">
        <f>IF(ISBLANK(ANXE_1_DEPENSES_PREVI!I24),"",ANXE_1_DEPENSES_PREVI!I24)</f>
        <v/>
      </c>
      <c r="H25" s="157" t="str">
        <f>IF(ISBLANK(ANXE_1_DEPENSES_PREVI!J24),"",ANXE_1_DEPENSES_PREVI!J24)</f>
        <v/>
      </c>
      <c r="I25" s="40" t="str">
        <f t="shared" si="0"/>
        <v>pour cette dépense 3 devis comparables sont nécessaires</v>
      </c>
      <c r="J25" s="39" t="str">
        <f>IF(ISBLANK(ANXE_1_DEPENSES_PREVI!L24),"",ANXE_1_DEPENSES_PREVI!L24)</f>
        <v/>
      </c>
      <c r="K25" s="39" t="str">
        <f>IF(ISBLANK(ANXE_1_DEPENSES_PREVI!M24),"",ANXE_1_DEPENSES_PREVI!M24)</f>
        <v/>
      </c>
      <c r="L25" s="39" t="str">
        <f>IF(ISBLANK(ANXE_1_DEPENSES_PREVI!N24),"",ANXE_1_DEPENSES_PREVI!N24)</f>
        <v/>
      </c>
      <c r="M25" s="39" t="str">
        <f>IF(ISBLANK(ANXE_1_DEPENSES_PREVI!O24),"",ANXE_1_DEPENSES_PREVI!O24)</f>
        <v/>
      </c>
      <c r="N25" s="39" t="str">
        <f>IF(ISBLANK(ANXE_1_DEPENSES_PREVI!P24),"",ANXE_1_DEPENSES_PREVI!P24)</f>
        <v/>
      </c>
      <c r="O25" s="39" t="str">
        <f>IF(ISBLANK(ANXE_1_DEPENSES_PREVI!Q24),"",ANXE_1_DEPENSES_PREVI!Q24)</f>
        <v/>
      </c>
      <c r="P25" s="39" t="str">
        <f>IF(ISBLANK(ANXE_1_DEPENSES_PREVI!R24),"",ANXE_1_DEPENSES_PREVI!R24)</f>
        <v/>
      </c>
      <c r="Q25" s="160"/>
      <c r="R25" s="162" t="str">
        <f t="shared" si="1"/>
        <v/>
      </c>
      <c r="S25" s="8"/>
      <c r="T25" s="163" t="str">
        <f t="shared" si="2"/>
        <v/>
      </c>
      <c r="U25" s="164" t="str">
        <f t="shared" si="3"/>
        <v/>
      </c>
      <c r="V25" s="165" t="str">
        <f t="shared" si="4"/>
        <v/>
      </c>
      <c r="W25" s="158" t="str">
        <f t="shared" si="5"/>
        <v/>
      </c>
      <c r="X25" s="8"/>
    </row>
    <row r="26" spans="2:24" ht="44.25" customHeight="1" x14ac:dyDescent="0.25">
      <c r="B26" s="156" t="str">
        <f>IF(ISBLANK(ANXE_1_DEPENSES_PREVI!D25),"",ANXE_1_DEPENSES_PREVI!D25)</f>
        <v/>
      </c>
      <c r="C26" s="156" t="str">
        <f>IF(ISBLANK(ANXE_1_DEPENSES_PREVI!E25),"",ANXE_1_DEPENSES_PREVI!E25)</f>
        <v/>
      </c>
      <c r="D26" s="156" t="str">
        <f>IF(ISBLANK(ANXE_1_DEPENSES_PREVI!F25),"",ANXE_1_DEPENSES_PREVI!F25)</f>
        <v/>
      </c>
      <c r="E26" s="156" t="str">
        <f>IF(ISBLANK(ANXE_1_DEPENSES_PREVI!G25),"",ANXE_1_DEPENSES_PREVI!G25)</f>
        <v/>
      </c>
      <c r="F26" s="156" t="str">
        <f>IF(ISBLANK(ANXE_1_DEPENSES_PREVI!H25),"",ANXE_1_DEPENSES_PREVI!H25)</f>
        <v/>
      </c>
      <c r="G26" s="156" t="str">
        <f>IF(ISBLANK(ANXE_1_DEPENSES_PREVI!I25),"",ANXE_1_DEPENSES_PREVI!I25)</f>
        <v/>
      </c>
      <c r="H26" s="157" t="str">
        <f>IF(ISBLANK(ANXE_1_DEPENSES_PREVI!J25),"",ANXE_1_DEPENSES_PREVI!J25)</f>
        <v/>
      </c>
      <c r="I26" s="40" t="str">
        <f t="shared" si="0"/>
        <v>pour cette dépense 3 devis comparables sont nécessaires</v>
      </c>
      <c r="J26" s="39" t="str">
        <f>IF(ISBLANK(ANXE_1_DEPENSES_PREVI!L25),"",ANXE_1_DEPENSES_PREVI!L25)</f>
        <v/>
      </c>
      <c r="K26" s="39" t="str">
        <f>IF(ISBLANK(ANXE_1_DEPENSES_PREVI!M25),"",ANXE_1_DEPENSES_PREVI!M25)</f>
        <v/>
      </c>
      <c r="L26" s="39" t="str">
        <f>IF(ISBLANK(ANXE_1_DEPENSES_PREVI!N25),"",ANXE_1_DEPENSES_PREVI!N25)</f>
        <v/>
      </c>
      <c r="M26" s="39" t="str">
        <f>IF(ISBLANK(ANXE_1_DEPENSES_PREVI!O25),"",ANXE_1_DEPENSES_PREVI!O25)</f>
        <v/>
      </c>
      <c r="N26" s="39" t="str">
        <f>IF(ISBLANK(ANXE_1_DEPENSES_PREVI!P25),"",ANXE_1_DEPENSES_PREVI!P25)</f>
        <v/>
      </c>
      <c r="O26" s="39" t="str">
        <f>IF(ISBLANK(ANXE_1_DEPENSES_PREVI!Q25),"",ANXE_1_DEPENSES_PREVI!Q25)</f>
        <v/>
      </c>
      <c r="P26" s="39" t="str">
        <f>IF(ISBLANK(ANXE_1_DEPENSES_PREVI!R25),"",ANXE_1_DEPENSES_PREVI!R25)</f>
        <v/>
      </c>
      <c r="Q26" s="160"/>
      <c r="R26" s="162" t="str">
        <f t="shared" si="1"/>
        <v/>
      </c>
      <c r="S26" s="8"/>
      <c r="T26" s="163" t="str">
        <f t="shared" si="2"/>
        <v/>
      </c>
      <c r="U26" s="164" t="str">
        <f t="shared" si="3"/>
        <v/>
      </c>
      <c r="V26" s="165" t="str">
        <f t="shared" si="4"/>
        <v/>
      </c>
      <c r="W26" s="158" t="str">
        <f t="shared" si="5"/>
        <v/>
      </c>
      <c r="X26" s="8"/>
    </row>
    <row r="27" spans="2:24" ht="44.25" customHeight="1" x14ac:dyDescent="0.25">
      <c r="B27" s="156" t="str">
        <f>IF(ISBLANK(ANXE_1_DEPENSES_PREVI!D26),"",ANXE_1_DEPENSES_PREVI!D26)</f>
        <v/>
      </c>
      <c r="C27" s="156" t="str">
        <f>IF(ISBLANK(ANXE_1_DEPENSES_PREVI!E26),"",ANXE_1_DEPENSES_PREVI!E26)</f>
        <v/>
      </c>
      <c r="D27" s="156" t="str">
        <f>IF(ISBLANK(ANXE_1_DEPENSES_PREVI!F26),"",ANXE_1_DEPENSES_PREVI!F26)</f>
        <v/>
      </c>
      <c r="E27" s="156" t="str">
        <f>IF(ISBLANK(ANXE_1_DEPENSES_PREVI!G26),"",ANXE_1_DEPENSES_PREVI!G26)</f>
        <v/>
      </c>
      <c r="F27" s="156" t="str">
        <f>IF(ISBLANK(ANXE_1_DEPENSES_PREVI!H26),"",ANXE_1_DEPENSES_PREVI!H26)</f>
        <v/>
      </c>
      <c r="G27" s="156" t="str">
        <f>IF(ISBLANK(ANXE_1_DEPENSES_PREVI!I26),"",ANXE_1_DEPENSES_PREVI!I26)</f>
        <v/>
      </c>
      <c r="H27" s="157" t="str">
        <f>IF(ISBLANK(ANXE_1_DEPENSES_PREVI!J26),"",ANXE_1_DEPENSES_PREVI!J26)</f>
        <v/>
      </c>
      <c r="I27" s="40" t="str">
        <f t="shared" si="0"/>
        <v>pour cette dépense 3 devis comparables sont nécessaires</v>
      </c>
      <c r="J27" s="39" t="str">
        <f>IF(ISBLANK(ANXE_1_DEPENSES_PREVI!L26),"",ANXE_1_DEPENSES_PREVI!L26)</f>
        <v/>
      </c>
      <c r="K27" s="39" t="str">
        <f>IF(ISBLANK(ANXE_1_DEPENSES_PREVI!M26),"",ANXE_1_DEPENSES_PREVI!M26)</f>
        <v/>
      </c>
      <c r="L27" s="39" t="str">
        <f>IF(ISBLANK(ANXE_1_DEPENSES_PREVI!N26),"",ANXE_1_DEPENSES_PREVI!N26)</f>
        <v/>
      </c>
      <c r="M27" s="39" t="str">
        <f>IF(ISBLANK(ANXE_1_DEPENSES_PREVI!O26),"",ANXE_1_DEPENSES_PREVI!O26)</f>
        <v/>
      </c>
      <c r="N27" s="39" t="str">
        <f>IF(ISBLANK(ANXE_1_DEPENSES_PREVI!P26),"",ANXE_1_DEPENSES_PREVI!P26)</f>
        <v/>
      </c>
      <c r="O27" s="39" t="str">
        <f>IF(ISBLANK(ANXE_1_DEPENSES_PREVI!Q26),"",ANXE_1_DEPENSES_PREVI!Q26)</f>
        <v/>
      </c>
      <c r="P27" s="39" t="str">
        <f>IF(ISBLANK(ANXE_1_DEPENSES_PREVI!R26),"",ANXE_1_DEPENSES_PREVI!R26)</f>
        <v/>
      </c>
      <c r="Q27" s="160"/>
      <c r="R27" s="162" t="str">
        <f t="shared" si="1"/>
        <v/>
      </c>
      <c r="S27" s="8"/>
      <c r="T27" s="163" t="str">
        <f t="shared" si="2"/>
        <v/>
      </c>
      <c r="U27" s="164" t="str">
        <f t="shared" si="3"/>
        <v/>
      </c>
      <c r="V27" s="165" t="str">
        <f t="shared" si="4"/>
        <v/>
      </c>
      <c r="W27" s="158" t="str">
        <f t="shared" si="5"/>
        <v/>
      </c>
      <c r="X27" s="8"/>
    </row>
    <row r="28" spans="2:24" ht="44.25" customHeight="1" x14ac:dyDescent="0.25">
      <c r="B28" s="156" t="str">
        <f>IF(ISBLANK(ANXE_1_DEPENSES_PREVI!D27),"",ANXE_1_DEPENSES_PREVI!D27)</f>
        <v/>
      </c>
      <c r="C28" s="156" t="str">
        <f>IF(ISBLANK(ANXE_1_DEPENSES_PREVI!E27),"",ANXE_1_DEPENSES_PREVI!E27)</f>
        <v/>
      </c>
      <c r="D28" s="156" t="str">
        <f>IF(ISBLANK(ANXE_1_DEPENSES_PREVI!F27),"",ANXE_1_DEPENSES_PREVI!F27)</f>
        <v/>
      </c>
      <c r="E28" s="156" t="str">
        <f>IF(ISBLANK(ANXE_1_DEPENSES_PREVI!G27),"",ANXE_1_DEPENSES_PREVI!G27)</f>
        <v/>
      </c>
      <c r="F28" s="156" t="str">
        <f>IF(ISBLANK(ANXE_1_DEPENSES_PREVI!H27),"",ANXE_1_DEPENSES_PREVI!H27)</f>
        <v/>
      </c>
      <c r="G28" s="156" t="str">
        <f>IF(ISBLANK(ANXE_1_DEPENSES_PREVI!I27),"",ANXE_1_DEPENSES_PREVI!I27)</f>
        <v/>
      </c>
      <c r="H28" s="157" t="str">
        <f>IF(ISBLANK(ANXE_1_DEPENSES_PREVI!J27),"",ANXE_1_DEPENSES_PREVI!J27)</f>
        <v/>
      </c>
      <c r="I28" s="40" t="str">
        <f t="shared" si="0"/>
        <v>pour cette dépense 3 devis comparables sont nécessaires</v>
      </c>
      <c r="J28" s="39" t="str">
        <f>IF(ISBLANK(ANXE_1_DEPENSES_PREVI!L27),"",ANXE_1_DEPENSES_PREVI!L27)</f>
        <v/>
      </c>
      <c r="K28" s="39" t="str">
        <f>IF(ISBLANK(ANXE_1_DEPENSES_PREVI!M27),"",ANXE_1_DEPENSES_PREVI!M27)</f>
        <v/>
      </c>
      <c r="L28" s="39" t="str">
        <f>IF(ISBLANK(ANXE_1_DEPENSES_PREVI!N27),"",ANXE_1_DEPENSES_PREVI!N27)</f>
        <v/>
      </c>
      <c r="M28" s="39" t="str">
        <f>IF(ISBLANK(ANXE_1_DEPENSES_PREVI!O27),"",ANXE_1_DEPENSES_PREVI!O27)</f>
        <v/>
      </c>
      <c r="N28" s="39" t="str">
        <f>IF(ISBLANK(ANXE_1_DEPENSES_PREVI!P27),"",ANXE_1_DEPENSES_PREVI!P27)</f>
        <v/>
      </c>
      <c r="O28" s="39" t="str">
        <f>IF(ISBLANK(ANXE_1_DEPENSES_PREVI!Q27),"",ANXE_1_DEPENSES_PREVI!Q27)</f>
        <v/>
      </c>
      <c r="P28" s="39" t="str">
        <f>IF(ISBLANK(ANXE_1_DEPENSES_PREVI!R27),"",ANXE_1_DEPENSES_PREVI!R27)</f>
        <v/>
      </c>
      <c r="Q28" s="160"/>
      <c r="R28" s="162" t="str">
        <f t="shared" si="1"/>
        <v/>
      </c>
      <c r="S28" s="8"/>
      <c r="T28" s="163" t="str">
        <f t="shared" si="2"/>
        <v/>
      </c>
      <c r="U28" s="164" t="str">
        <f t="shared" si="3"/>
        <v/>
      </c>
      <c r="V28" s="165" t="str">
        <f t="shared" si="4"/>
        <v/>
      </c>
      <c r="W28" s="158" t="str">
        <f t="shared" si="5"/>
        <v/>
      </c>
      <c r="X28" s="8"/>
    </row>
    <row r="29" spans="2:24" ht="44.25" customHeight="1" x14ac:dyDescent="0.25">
      <c r="B29" s="156" t="str">
        <f>IF(ISBLANK(ANXE_1_DEPENSES_PREVI!D28),"",ANXE_1_DEPENSES_PREVI!D28)</f>
        <v/>
      </c>
      <c r="C29" s="156" t="str">
        <f>IF(ISBLANK(ANXE_1_DEPENSES_PREVI!E28),"",ANXE_1_DEPENSES_PREVI!E28)</f>
        <v/>
      </c>
      <c r="D29" s="156" t="str">
        <f>IF(ISBLANK(ANXE_1_DEPENSES_PREVI!F28),"",ANXE_1_DEPENSES_PREVI!F28)</f>
        <v/>
      </c>
      <c r="E29" s="156" t="str">
        <f>IF(ISBLANK(ANXE_1_DEPENSES_PREVI!G28),"",ANXE_1_DEPENSES_PREVI!G28)</f>
        <v/>
      </c>
      <c r="F29" s="156" t="str">
        <f>IF(ISBLANK(ANXE_1_DEPENSES_PREVI!H28),"",ANXE_1_DEPENSES_PREVI!H28)</f>
        <v/>
      </c>
      <c r="G29" s="156" t="str">
        <f>IF(ISBLANK(ANXE_1_DEPENSES_PREVI!I28),"",ANXE_1_DEPENSES_PREVI!I28)</f>
        <v/>
      </c>
      <c r="H29" s="157" t="str">
        <f>IF(ISBLANK(ANXE_1_DEPENSES_PREVI!J28),"",ANXE_1_DEPENSES_PREVI!J28)</f>
        <v/>
      </c>
      <c r="I29" s="40" t="str">
        <f t="shared" si="0"/>
        <v>pour cette dépense 3 devis comparables sont nécessaires</v>
      </c>
      <c r="J29" s="39" t="str">
        <f>IF(ISBLANK(ANXE_1_DEPENSES_PREVI!L28),"",ANXE_1_DEPENSES_PREVI!L28)</f>
        <v/>
      </c>
      <c r="K29" s="39" t="str">
        <f>IF(ISBLANK(ANXE_1_DEPENSES_PREVI!M28),"",ANXE_1_DEPENSES_PREVI!M28)</f>
        <v/>
      </c>
      <c r="L29" s="39" t="str">
        <f>IF(ISBLANK(ANXE_1_DEPENSES_PREVI!N28),"",ANXE_1_DEPENSES_PREVI!N28)</f>
        <v/>
      </c>
      <c r="M29" s="39" t="str">
        <f>IF(ISBLANK(ANXE_1_DEPENSES_PREVI!O28),"",ANXE_1_DEPENSES_PREVI!O28)</f>
        <v/>
      </c>
      <c r="N29" s="39" t="str">
        <f>IF(ISBLANK(ANXE_1_DEPENSES_PREVI!P28),"",ANXE_1_DEPENSES_PREVI!P28)</f>
        <v/>
      </c>
      <c r="O29" s="39" t="str">
        <f>IF(ISBLANK(ANXE_1_DEPENSES_PREVI!Q28),"",ANXE_1_DEPENSES_PREVI!Q28)</f>
        <v/>
      </c>
      <c r="P29" s="39" t="str">
        <f>IF(ISBLANK(ANXE_1_DEPENSES_PREVI!R28),"",ANXE_1_DEPENSES_PREVI!R28)</f>
        <v/>
      </c>
      <c r="Q29" s="160"/>
      <c r="R29" s="162" t="str">
        <f t="shared" si="1"/>
        <v/>
      </c>
      <c r="S29" s="8"/>
      <c r="T29" s="163" t="str">
        <f t="shared" si="2"/>
        <v/>
      </c>
      <c r="U29" s="164" t="str">
        <f t="shared" si="3"/>
        <v/>
      </c>
      <c r="V29" s="165" t="str">
        <f t="shared" si="4"/>
        <v/>
      </c>
      <c r="W29" s="158" t="str">
        <f t="shared" si="5"/>
        <v/>
      </c>
      <c r="X29" s="8"/>
    </row>
    <row r="30" spans="2:24" ht="44.25" customHeight="1" x14ac:dyDescent="0.25">
      <c r="B30" s="156" t="str">
        <f>IF(ISBLANK(ANXE_1_DEPENSES_PREVI!D29),"",ANXE_1_DEPENSES_PREVI!D29)</f>
        <v/>
      </c>
      <c r="C30" s="156" t="str">
        <f>IF(ISBLANK(ANXE_1_DEPENSES_PREVI!E29),"",ANXE_1_DEPENSES_PREVI!E29)</f>
        <v/>
      </c>
      <c r="D30" s="156" t="str">
        <f>IF(ISBLANK(ANXE_1_DEPENSES_PREVI!F29),"",ANXE_1_DEPENSES_PREVI!F29)</f>
        <v/>
      </c>
      <c r="E30" s="156" t="str">
        <f>IF(ISBLANK(ANXE_1_DEPENSES_PREVI!G29),"",ANXE_1_DEPENSES_PREVI!G29)</f>
        <v/>
      </c>
      <c r="F30" s="156" t="str">
        <f>IF(ISBLANK(ANXE_1_DEPENSES_PREVI!H29),"",ANXE_1_DEPENSES_PREVI!H29)</f>
        <v/>
      </c>
      <c r="G30" s="156" t="str">
        <f>IF(ISBLANK(ANXE_1_DEPENSES_PREVI!I29),"",ANXE_1_DEPENSES_PREVI!I29)</f>
        <v/>
      </c>
      <c r="H30" s="157" t="str">
        <f>IF(ISBLANK(ANXE_1_DEPENSES_PREVI!J29),"",ANXE_1_DEPENSES_PREVI!J29)</f>
        <v/>
      </c>
      <c r="I30" s="40" t="str">
        <f t="shared" si="0"/>
        <v>pour cette dépense 3 devis comparables sont nécessaires</v>
      </c>
      <c r="J30" s="39" t="str">
        <f>IF(ISBLANK(ANXE_1_DEPENSES_PREVI!L29),"",ANXE_1_DEPENSES_PREVI!L29)</f>
        <v/>
      </c>
      <c r="K30" s="39" t="str">
        <f>IF(ISBLANK(ANXE_1_DEPENSES_PREVI!M29),"",ANXE_1_DEPENSES_PREVI!M29)</f>
        <v/>
      </c>
      <c r="L30" s="39" t="str">
        <f>IF(ISBLANK(ANXE_1_DEPENSES_PREVI!N29),"",ANXE_1_DEPENSES_PREVI!N29)</f>
        <v/>
      </c>
      <c r="M30" s="39" t="str">
        <f>IF(ISBLANK(ANXE_1_DEPENSES_PREVI!O29),"",ANXE_1_DEPENSES_PREVI!O29)</f>
        <v/>
      </c>
      <c r="N30" s="39" t="str">
        <f>IF(ISBLANK(ANXE_1_DEPENSES_PREVI!P29),"",ANXE_1_DEPENSES_PREVI!P29)</f>
        <v/>
      </c>
      <c r="O30" s="39" t="str">
        <f>IF(ISBLANK(ANXE_1_DEPENSES_PREVI!Q29),"",ANXE_1_DEPENSES_PREVI!Q29)</f>
        <v/>
      </c>
      <c r="P30" s="39" t="str">
        <f>IF(ISBLANK(ANXE_1_DEPENSES_PREVI!R29),"",ANXE_1_DEPENSES_PREVI!R29)</f>
        <v/>
      </c>
      <c r="Q30" s="160"/>
      <c r="R30" s="162" t="str">
        <f t="shared" si="1"/>
        <v/>
      </c>
      <c r="S30" s="8"/>
      <c r="T30" s="163" t="str">
        <f t="shared" si="2"/>
        <v/>
      </c>
      <c r="U30" s="164" t="str">
        <f t="shared" si="3"/>
        <v/>
      </c>
      <c r="V30" s="165" t="str">
        <f t="shared" si="4"/>
        <v/>
      </c>
      <c r="W30" s="158" t="str">
        <f t="shared" si="5"/>
        <v/>
      </c>
      <c r="X30" s="8"/>
    </row>
    <row r="31" spans="2:24" ht="44.25" customHeight="1" x14ac:dyDescent="0.25">
      <c r="B31" s="156" t="str">
        <f>IF(ISBLANK(ANXE_1_DEPENSES_PREVI!D30),"",ANXE_1_DEPENSES_PREVI!D30)</f>
        <v/>
      </c>
      <c r="C31" s="156" t="str">
        <f>IF(ISBLANK(ANXE_1_DEPENSES_PREVI!E30),"",ANXE_1_DEPENSES_PREVI!E30)</f>
        <v/>
      </c>
      <c r="D31" s="156" t="str">
        <f>IF(ISBLANK(ANXE_1_DEPENSES_PREVI!F30),"",ANXE_1_DEPENSES_PREVI!F30)</f>
        <v/>
      </c>
      <c r="E31" s="156" t="str">
        <f>IF(ISBLANK(ANXE_1_DEPENSES_PREVI!G30),"",ANXE_1_DEPENSES_PREVI!G30)</f>
        <v/>
      </c>
      <c r="F31" s="156" t="str">
        <f>IF(ISBLANK(ANXE_1_DEPENSES_PREVI!H30),"",ANXE_1_DEPENSES_PREVI!H30)</f>
        <v/>
      </c>
      <c r="G31" s="156" t="str">
        <f>IF(ISBLANK(ANXE_1_DEPENSES_PREVI!I30),"",ANXE_1_DEPENSES_PREVI!I30)</f>
        <v/>
      </c>
      <c r="H31" s="157" t="str">
        <f>IF(ISBLANK(ANXE_1_DEPENSES_PREVI!J30),"",ANXE_1_DEPENSES_PREVI!J30)</f>
        <v/>
      </c>
      <c r="I31" s="40" t="str">
        <f t="shared" si="0"/>
        <v>pour cette dépense 3 devis comparables sont nécessaires</v>
      </c>
      <c r="J31" s="39" t="str">
        <f>IF(ISBLANK(ANXE_1_DEPENSES_PREVI!L30),"",ANXE_1_DEPENSES_PREVI!L30)</f>
        <v/>
      </c>
      <c r="K31" s="39" t="str">
        <f>IF(ISBLANK(ANXE_1_DEPENSES_PREVI!M30),"",ANXE_1_DEPENSES_PREVI!M30)</f>
        <v/>
      </c>
      <c r="L31" s="39" t="str">
        <f>IF(ISBLANK(ANXE_1_DEPENSES_PREVI!N30),"",ANXE_1_DEPENSES_PREVI!N30)</f>
        <v/>
      </c>
      <c r="M31" s="39" t="str">
        <f>IF(ISBLANK(ANXE_1_DEPENSES_PREVI!O30),"",ANXE_1_DEPENSES_PREVI!O30)</f>
        <v/>
      </c>
      <c r="N31" s="39" t="str">
        <f>IF(ISBLANK(ANXE_1_DEPENSES_PREVI!P30),"",ANXE_1_DEPENSES_PREVI!P30)</f>
        <v/>
      </c>
      <c r="O31" s="39" t="str">
        <f>IF(ISBLANK(ANXE_1_DEPENSES_PREVI!Q30),"",ANXE_1_DEPENSES_PREVI!Q30)</f>
        <v/>
      </c>
      <c r="P31" s="39" t="str">
        <f>IF(ISBLANK(ANXE_1_DEPENSES_PREVI!R30),"",ANXE_1_DEPENSES_PREVI!R30)</f>
        <v/>
      </c>
      <c r="Q31" s="160"/>
      <c r="R31" s="162" t="str">
        <f t="shared" si="1"/>
        <v/>
      </c>
      <c r="S31" s="8"/>
      <c r="T31" s="163" t="str">
        <f t="shared" si="2"/>
        <v/>
      </c>
      <c r="U31" s="164" t="str">
        <f t="shared" si="3"/>
        <v/>
      </c>
      <c r="V31" s="165" t="str">
        <f t="shared" si="4"/>
        <v/>
      </c>
      <c r="W31" s="158" t="str">
        <f t="shared" si="5"/>
        <v/>
      </c>
      <c r="X31" s="8"/>
    </row>
    <row r="32" spans="2:24" x14ac:dyDescent="0.25">
      <c r="J32" s="38" t="str">
        <f t="shared" ref="J32" si="6">IF(I32&gt;=5000,IF(I32&gt;=90000, "pour cette dépense 3 devis comparables sont nécessaires","pour cette dépense 2 devis comparables sont nécessaires"),"")&amp;IF(AND(M32&lt;&gt;"",I32&gt;MIN(M32,P32)),"le devis le moins cher n'a pas été retenu donc le montant retenu sera plafonné à 15% du devis le moins cher","")</f>
        <v/>
      </c>
      <c r="Q32" s="62">
        <f>SUM(Q12:Q31)</f>
        <v>0</v>
      </c>
    </row>
  </sheetData>
  <sheetProtection algorithmName="SHA-512" hashValue="9bj8phASwb8i0disDu8tgNEl7wjzPXMQCpCth71ojt0kUaDh+Imm/76A6PKSFP4zSAHi33aWQ3yIcJwuw8U1dw==" saltValue="bojfnG5qf+ATC6o9/4lI/w==" spinCount="100000" sheet="1" objects="1" scenarios="1" selectLockedCells="1"/>
  <mergeCells count="8">
    <mergeCell ref="C6:H6"/>
    <mergeCell ref="C5:H5"/>
    <mergeCell ref="C7:H7"/>
    <mergeCell ref="R10:T10"/>
    <mergeCell ref="U10:W10"/>
    <mergeCell ref="G10:I10"/>
    <mergeCell ref="K10:M10"/>
    <mergeCell ref="N10:P10"/>
  </mergeCells>
  <pageMargins left="0.7" right="0.7" top="0.75" bottom="0.75" header="0.3" footer="0.3"/>
  <pageSetup paperSize="9" orientation="portrait" r:id="rId1"/>
  <ignoredErrors>
    <ignoredError sqref="B12:H31 J12:P31" unlocked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02A16-97A4-44AF-9673-862FA8688C6B}">
  <sheetPr>
    <pageSetUpPr fitToPage="1"/>
  </sheetPr>
  <dimension ref="A1:U68"/>
  <sheetViews>
    <sheetView workbookViewId="0">
      <selection activeCell="B40" sqref="B40"/>
    </sheetView>
  </sheetViews>
  <sheetFormatPr baseColWidth="10" defaultColWidth="9.140625" defaultRowHeight="15" x14ac:dyDescent="0.25"/>
  <cols>
    <col min="1" max="1" width="44.140625" style="62" customWidth="1"/>
    <col min="2" max="2" width="14.28515625" style="24" customWidth="1"/>
    <col min="3" max="3" width="15.28515625" style="24" customWidth="1"/>
    <col min="4" max="4" width="15.7109375" style="24" customWidth="1"/>
    <col min="5" max="5" width="25.140625" style="24" customWidth="1"/>
    <col min="6" max="16384" width="9.140625" style="24"/>
  </cols>
  <sheetData>
    <row r="1" spans="1:21" s="62" customFormat="1" x14ac:dyDescent="0.25">
      <c r="A1" s="62" t="s">
        <v>156</v>
      </c>
    </row>
    <row r="2" spans="1:21" s="62" customFormat="1" ht="20.25" x14ac:dyDescent="0.3">
      <c r="A2" s="92" t="s">
        <v>133</v>
      </c>
      <c r="B2" s="94"/>
      <c r="C2" s="94"/>
      <c r="D2" s="94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S2" s="116"/>
      <c r="T2" s="116"/>
      <c r="U2" s="116"/>
    </row>
    <row r="3" spans="1:21" s="62" customFormat="1" ht="18" x14ac:dyDescent="0.25">
      <c r="A3" s="93" t="s">
        <v>0</v>
      </c>
      <c r="B3" s="94"/>
      <c r="C3" s="94"/>
      <c r="D3" s="94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S3" s="116"/>
      <c r="T3" s="116"/>
      <c r="U3" s="116"/>
    </row>
    <row r="4" spans="1:21" s="62" customFormat="1" ht="15.75" thickBot="1" x14ac:dyDescent="0.3">
      <c r="A4" s="94"/>
      <c r="B4" s="94"/>
      <c r="C4" s="94"/>
      <c r="D4" s="94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S4" s="116"/>
      <c r="T4" s="116"/>
      <c r="U4" s="116"/>
    </row>
    <row r="5" spans="1:21" s="114" customFormat="1" ht="18.75" customHeight="1" thickBot="1" x14ac:dyDescent="0.3">
      <c r="A5" s="95" t="s">
        <v>1</v>
      </c>
      <c r="B5" s="200" t="str">
        <f>IF(ISBLANK(NOTICE!D10),"",NOTICE!D10)</f>
        <v/>
      </c>
      <c r="C5" s="201"/>
      <c r="D5" s="201"/>
      <c r="E5" s="20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3"/>
      <c r="S5" s="113"/>
      <c r="T5" s="113"/>
      <c r="U5" s="115"/>
    </row>
    <row r="6" spans="1:21" s="114" customFormat="1" ht="18.75" customHeight="1" thickBot="1" x14ac:dyDescent="0.3">
      <c r="A6" s="96" t="s">
        <v>2</v>
      </c>
      <c r="B6" s="213" t="str">
        <f>IF(ISBLANK(NOTICE!D11),"",NOTICE!D11)</f>
        <v/>
      </c>
      <c r="C6" s="214"/>
      <c r="D6" s="214"/>
      <c r="E6" s="215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3"/>
      <c r="S6" s="113"/>
      <c r="T6" s="113"/>
      <c r="U6" s="115"/>
    </row>
    <row r="7" spans="1:21" s="53" customFormat="1" ht="18.75" customHeight="1" thickBot="1" x14ac:dyDescent="0.3">
      <c r="A7" s="97" t="s">
        <v>139</v>
      </c>
      <c r="B7" s="204"/>
      <c r="C7" s="204"/>
      <c r="D7" s="204"/>
      <c r="E7" s="205"/>
      <c r="F7" s="55"/>
      <c r="G7" s="55"/>
      <c r="H7" s="55"/>
      <c r="I7" s="55"/>
      <c r="J7" s="55"/>
      <c r="K7" s="55"/>
      <c r="L7" s="55"/>
      <c r="M7" s="55"/>
      <c r="N7" s="55"/>
      <c r="O7" s="55"/>
      <c r="P7" s="44"/>
      <c r="S7" s="44"/>
      <c r="T7" s="44"/>
      <c r="U7" s="54"/>
    </row>
    <row r="8" spans="1:21" s="62" customFormat="1" ht="36" customHeight="1" x14ac:dyDescent="0.35">
      <c r="A8" s="98" t="s">
        <v>64</v>
      </c>
      <c r="E8" s="117"/>
      <c r="F8" s="117"/>
      <c r="G8" s="117"/>
      <c r="H8" s="117"/>
      <c r="I8" s="117"/>
      <c r="J8" s="117"/>
      <c r="K8" s="117"/>
      <c r="L8" s="117"/>
      <c r="M8" s="117"/>
      <c r="N8" s="117"/>
    </row>
    <row r="9" spans="1:21" ht="14.25" customHeight="1" x14ac:dyDescent="0.25">
      <c r="A9" s="99" t="s">
        <v>73</v>
      </c>
    </row>
    <row r="10" spans="1:21" ht="15" customHeight="1" x14ac:dyDescent="0.25">
      <c r="B10" s="50" t="s">
        <v>78</v>
      </c>
      <c r="C10" s="51" t="s">
        <v>79</v>
      </c>
      <c r="D10" s="51" t="s">
        <v>80</v>
      </c>
      <c r="E10" s="50" t="s">
        <v>92</v>
      </c>
    </row>
    <row r="11" spans="1:21" x14ac:dyDescent="0.25">
      <c r="A11" s="100" t="s">
        <v>70</v>
      </c>
      <c r="B11" s="119"/>
      <c r="C11" s="119"/>
      <c r="D11" s="119"/>
      <c r="E11" s="8"/>
    </row>
    <row r="12" spans="1:21" ht="15" customHeight="1" x14ac:dyDescent="0.25">
      <c r="A12" s="100" t="s">
        <v>71</v>
      </c>
      <c r="B12" s="120"/>
      <c r="C12" s="120"/>
      <c r="D12" s="120"/>
      <c r="E12" s="8"/>
    </row>
    <row r="13" spans="1:21" x14ac:dyDescent="0.25">
      <c r="A13" s="100" t="s">
        <v>72</v>
      </c>
      <c r="B13" s="9"/>
      <c r="C13" s="9"/>
      <c r="D13" s="9"/>
      <c r="E13" s="8"/>
    </row>
    <row r="14" spans="1:21" x14ac:dyDescent="0.25">
      <c r="A14" s="102" t="s">
        <v>89</v>
      </c>
      <c r="B14" s="8"/>
      <c r="C14" s="8"/>
      <c r="D14" s="8"/>
      <c r="E14" s="8"/>
    </row>
    <row r="15" spans="1:21" x14ac:dyDescent="0.25">
      <c r="A15" s="103" t="s">
        <v>145</v>
      </c>
      <c r="B15" s="8"/>
      <c r="C15" s="8"/>
      <c r="D15" s="8"/>
      <c r="E15" s="8"/>
    </row>
    <row r="16" spans="1:21" x14ac:dyDescent="0.25">
      <c r="A16" s="104"/>
      <c r="B16" s="43"/>
    </row>
    <row r="17" spans="1:5" ht="18.75" x14ac:dyDescent="0.25">
      <c r="A17" s="105" t="s">
        <v>74</v>
      </c>
      <c r="B17" s="50" t="s">
        <v>78</v>
      </c>
      <c r="C17" s="51" t="s">
        <v>79</v>
      </c>
      <c r="D17" s="51" t="s">
        <v>80</v>
      </c>
      <c r="E17" s="50" t="s">
        <v>92</v>
      </c>
    </row>
    <row r="18" spans="1:5" x14ac:dyDescent="0.25">
      <c r="A18" s="103" t="s">
        <v>151</v>
      </c>
      <c r="B18" s="8"/>
      <c r="C18" s="8"/>
      <c r="D18" s="8"/>
      <c r="E18" s="8"/>
    </row>
    <row r="19" spans="1:5" x14ac:dyDescent="0.25">
      <c r="A19" s="103" t="s">
        <v>67</v>
      </c>
      <c r="B19" s="8"/>
      <c r="C19" s="8"/>
      <c r="D19" s="8"/>
      <c r="E19" s="8"/>
    </row>
    <row r="20" spans="1:5" x14ac:dyDescent="0.25">
      <c r="A20" s="106" t="s">
        <v>146</v>
      </c>
      <c r="B20" s="8"/>
      <c r="C20" s="8"/>
      <c r="D20" s="8"/>
      <c r="E20" s="8"/>
    </row>
    <row r="21" spans="1:5" x14ac:dyDescent="0.25">
      <c r="A21" s="106" t="s">
        <v>147</v>
      </c>
      <c r="B21" s="161" t="e">
        <f>B18/B19</f>
        <v>#DIV/0!</v>
      </c>
      <c r="C21" s="161" t="e">
        <f t="shared" ref="C21:D21" si="0">C18/C19</f>
        <v>#DIV/0!</v>
      </c>
      <c r="D21" s="161" t="e">
        <f t="shared" si="0"/>
        <v>#DIV/0!</v>
      </c>
      <c r="E21" s="8"/>
    </row>
    <row r="22" spans="1:5" x14ac:dyDescent="0.25">
      <c r="A22" s="133" t="s">
        <v>66</v>
      </c>
      <c r="B22" s="8"/>
      <c r="C22" s="8"/>
      <c r="D22" s="8"/>
      <c r="E22" s="8"/>
    </row>
    <row r="23" spans="1:5" ht="30" x14ac:dyDescent="0.25">
      <c r="A23" s="102" t="s">
        <v>134</v>
      </c>
      <c r="B23" s="8"/>
      <c r="C23" s="8"/>
      <c r="D23" s="8"/>
      <c r="E23" s="8"/>
    </row>
    <row r="24" spans="1:5" x14ac:dyDescent="0.25">
      <c r="A24" s="107"/>
      <c r="B24" s="43"/>
    </row>
    <row r="25" spans="1:5" ht="18.75" x14ac:dyDescent="0.25">
      <c r="A25" s="108" t="s">
        <v>74</v>
      </c>
      <c r="B25" s="50" t="s">
        <v>78</v>
      </c>
      <c r="C25" s="51" t="s">
        <v>79</v>
      </c>
      <c r="D25" s="51" t="s">
        <v>80</v>
      </c>
      <c r="E25" s="50" t="s">
        <v>92</v>
      </c>
    </row>
    <row r="26" spans="1:5" ht="18.75" x14ac:dyDescent="0.25">
      <c r="A26" s="109" t="s">
        <v>135</v>
      </c>
      <c r="B26" s="121"/>
      <c r="C26" s="122"/>
      <c r="D26" s="122"/>
      <c r="E26" s="121"/>
    </row>
    <row r="27" spans="1:5" x14ac:dyDescent="0.25">
      <c r="A27" s="109" t="s">
        <v>43</v>
      </c>
      <c r="B27" s="8"/>
      <c r="C27" s="8"/>
      <c r="D27" s="8"/>
      <c r="E27" s="8"/>
    </row>
    <row r="28" spans="1:5" x14ac:dyDescent="0.25">
      <c r="A28" s="109" t="s">
        <v>154</v>
      </c>
      <c r="B28" s="8"/>
      <c r="C28" s="8"/>
      <c r="D28" s="8"/>
      <c r="E28" s="8"/>
    </row>
    <row r="29" spans="1:5" x14ac:dyDescent="0.25">
      <c r="A29" s="109" t="s">
        <v>44</v>
      </c>
      <c r="B29" s="8"/>
      <c r="C29" s="8"/>
      <c r="D29" s="8"/>
      <c r="E29" s="8"/>
    </row>
    <row r="30" spans="1:5" x14ac:dyDescent="0.25">
      <c r="A30" s="109" t="s">
        <v>45</v>
      </c>
      <c r="B30" s="8"/>
      <c r="C30" s="8"/>
      <c r="D30" s="8"/>
      <c r="E30" s="8"/>
    </row>
    <row r="31" spans="1:5" x14ac:dyDescent="0.25">
      <c r="A31" s="109" t="s">
        <v>155</v>
      </c>
      <c r="B31" s="8"/>
      <c r="C31" s="8"/>
      <c r="D31" s="8"/>
      <c r="E31" s="8"/>
    </row>
    <row r="32" spans="1:5" x14ac:dyDescent="0.25">
      <c r="A32" s="100" t="s">
        <v>148</v>
      </c>
      <c r="B32" s="8"/>
      <c r="C32" s="8"/>
      <c r="D32" s="8"/>
      <c r="E32" s="8"/>
    </row>
    <row r="33" spans="1:5" s="62" customFormat="1" x14ac:dyDescent="0.25">
      <c r="A33" s="100" t="s">
        <v>150</v>
      </c>
      <c r="B33" s="118" t="e">
        <f>B18/((B26*B27*B28)+(B29*B30*B31))</f>
        <v>#DIV/0!</v>
      </c>
      <c r="C33" s="118" t="e">
        <f t="shared" ref="C33:D33" si="1">C18/((C26*C27*C28)+(C29*C30*C31))</f>
        <v>#DIV/0!</v>
      </c>
      <c r="D33" s="118" t="e">
        <f t="shared" si="1"/>
        <v>#DIV/0!</v>
      </c>
      <c r="E33" s="8"/>
    </row>
    <row r="34" spans="1:5" x14ac:dyDescent="0.25">
      <c r="A34" s="133" t="s">
        <v>65</v>
      </c>
      <c r="B34" s="8"/>
      <c r="C34" s="8"/>
      <c r="D34" s="8"/>
      <c r="E34" s="8"/>
    </row>
    <row r="36" spans="1:5" ht="18.75" x14ac:dyDescent="0.25">
      <c r="A36" s="108" t="s">
        <v>75</v>
      </c>
      <c r="B36" s="50" t="s">
        <v>78</v>
      </c>
      <c r="C36" s="51" t="s">
        <v>79</v>
      </c>
      <c r="D36" s="51" t="s">
        <v>80</v>
      </c>
      <c r="E36" s="50" t="s">
        <v>92</v>
      </c>
    </row>
    <row r="37" spans="1:5" x14ac:dyDescent="0.25">
      <c r="A37" s="103" t="s">
        <v>151</v>
      </c>
      <c r="B37" s="8"/>
      <c r="C37" s="8"/>
      <c r="D37" s="8"/>
      <c r="E37" s="8"/>
    </row>
    <row r="38" spans="1:5" ht="16.5" customHeight="1" x14ac:dyDescent="0.25">
      <c r="A38" s="110" t="s">
        <v>153</v>
      </c>
      <c r="B38" s="50"/>
      <c r="C38" s="51"/>
      <c r="D38" s="51"/>
      <c r="E38" s="50"/>
    </row>
    <row r="39" spans="1:5" ht="15" customHeight="1" x14ac:dyDescent="0.25">
      <c r="A39" s="110" t="s">
        <v>152</v>
      </c>
      <c r="B39" s="50"/>
      <c r="C39" s="51"/>
      <c r="D39" s="51"/>
      <c r="E39" s="50"/>
    </row>
    <row r="40" spans="1:5" ht="18.75" x14ac:dyDescent="0.25">
      <c r="A40" s="100" t="s">
        <v>148</v>
      </c>
      <c r="B40" s="8"/>
      <c r="C40" s="8"/>
      <c r="D40" s="8"/>
      <c r="E40" s="50"/>
    </row>
    <row r="41" spans="1:5" s="62" customFormat="1" x14ac:dyDescent="0.25">
      <c r="A41" s="100" t="s">
        <v>150</v>
      </c>
      <c r="B41" s="118" t="e">
        <f>B37/(2*(B38/10)*(B39/10))</f>
        <v>#DIV/0!</v>
      </c>
      <c r="C41" s="118" t="e">
        <f t="shared" ref="C41:D41" si="2">C37/(2*(C38/10)*(C39/10))</f>
        <v>#DIV/0!</v>
      </c>
      <c r="D41" s="118" t="e">
        <f t="shared" si="2"/>
        <v>#DIV/0!</v>
      </c>
      <c r="E41" s="8"/>
    </row>
    <row r="42" spans="1:5" x14ac:dyDescent="0.25">
      <c r="A42" s="133" t="s">
        <v>65</v>
      </c>
      <c r="B42" s="8"/>
      <c r="C42" s="8"/>
      <c r="D42" s="8"/>
      <c r="E42" s="8"/>
    </row>
    <row r="43" spans="1:5" x14ac:dyDescent="0.25">
      <c r="A43" s="107"/>
      <c r="B43" s="43"/>
      <c r="C43" s="43"/>
      <c r="D43" s="43"/>
    </row>
    <row r="44" spans="1:5" ht="23.25" x14ac:dyDescent="0.35">
      <c r="A44" s="98" t="s">
        <v>76</v>
      </c>
    </row>
    <row r="45" spans="1:5" ht="18.75" x14ac:dyDescent="0.25">
      <c r="B45" s="50" t="s">
        <v>78</v>
      </c>
      <c r="C45" s="51" t="s">
        <v>79</v>
      </c>
      <c r="D45" s="51" t="s">
        <v>80</v>
      </c>
      <c r="E45" s="50" t="s">
        <v>92</v>
      </c>
    </row>
    <row r="46" spans="1:5" x14ac:dyDescent="0.25">
      <c r="A46" s="101" t="s">
        <v>88</v>
      </c>
      <c r="B46" s="8"/>
      <c r="C46" s="8"/>
      <c r="D46" s="8"/>
      <c r="E46" s="8"/>
    </row>
    <row r="47" spans="1:5" x14ac:dyDescent="0.25">
      <c r="A47" s="101" t="s">
        <v>157</v>
      </c>
      <c r="B47" s="8"/>
      <c r="C47" s="8"/>
      <c r="D47" s="8"/>
      <c r="E47" s="8"/>
    </row>
    <row r="48" spans="1:5" x14ac:dyDescent="0.25">
      <c r="A48" s="110" t="s">
        <v>159</v>
      </c>
      <c r="B48" s="8"/>
      <c r="C48" s="8"/>
      <c r="D48" s="8"/>
      <c r="E48" s="8"/>
    </row>
    <row r="49" spans="1:5" x14ac:dyDescent="0.25">
      <c r="A49" s="101" t="s">
        <v>158</v>
      </c>
      <c r="B49" s="8"/>
      <c r="C49" s="8"/>
      <c r="D49" s="8"/>
      <c r="E49" s="8"/>
    </row>
    <row r="50" spans="1:5" x14ac:dyDescent="0.25">
      <c r="A50" s="101" t="s">
        <v>87</v>
      </c>
      <c r="B50" s="8"/>
      <c r="C50" s="8"/>
      <c r="D50" s="8"/>
      <c r="E50" s="8"/>
    </row>
    <row r="51" spans="1:5" x14ac:dyDescent="0.25">
      <c r="A51" s="101" t="s">
        <v>161</v>
      </c>
      <c r="B51" s="8"/>
      <c r="C51" s="8"/>
      <c r="D51" s="8"/>
      <c r="E51" s="8"/>
    </row>
    <row r="52" spans="1:5" x14ac:dyDescent="0.25">
      <c r="A52" s="101" t="s">
        <v>162</v>
      </c>
      <c r="B52" s="8"/>
      <c r="C52" s="8"/>
      <c r="D52" s="8"/>
      <c r="E52" s="8"/>
    </row>
    <row r="54" spans="1:5" x14ac:dyDescent="0.25">
      <c r="A54" s="132"/>
      <c r="B54" s="52" t="s">
        <v>78</v>
      </c>
      <c r="C54" s="52" t="s">
        <v>79</v>
      </c>
      <c r="D54" s="52" t="s">
        <v>80</v>
      </c>
    </row>
    <row r="55" spans="1:5" ht="21" customHeight="1" x14ac:dyDescent="0.25">
      <c r="A55" s="111" t="s">
        <v>160</v>
      </c>
      <c r="B55" s="123"/>
      <c r="C55" s="123"/>
      <c r="D55" s="123"/>
    </row>
    <row r="56" spans="1:5" x14ac:dyDescent="0.25">
      <c r="A56" s="212" t="s">
        <v>90</v>
      </c>
      <c r="B56" s="211"/>
      <c r="C56" s="211"/>
      <c r="D56" s="211"/>
    </row>
    <row r="57" spans="1:5" x14ac:dyDescent="0.25">
      <c r="A57" s="212"/>
      <c r="B57" s="211"/>
      <c r="C57" s="211"/>
      <c r="D57" s="211"/>
    </row>
    <row r="58" spans="1:5" x14ac:dyDescent="0.25">
      <c r="A58" s="212"/>
      <c r="B58" s="211"/>
      <c r="C58" s="211"/>
      <c r="D58" s="211"/>
    </row>
    <row r="59" spans="1:5" x14ac:dyDescent="0.25">
      <c r="A59" s="212"/>
      <c r="B59" s="211"/>
      <c r="C59" s="211"/>
      <c r="D59" s="211"/>
    </row>
    <row r="60" spans="1:5" x14ac:dyDescent="0.25">
      <c r="A60" s="212"/>
      <c r="B60" s="211"/>
      <c r="C60" s="211"/>
      <c r="D60" s="211"/>
    </row>
    <row r="67" spans="2:10" hidden="1" x14ac:dyDescent="0.25">
      <c r="B67" s="62" t="s">
        <v>68</v>
      </c>
      <c r="C67" s="62" t="s">
        <v>141</v>
      </c>
      <c r="D67" s="62" t="s">
        <v>143</v>
      </c>
      <c r="E67" s="62"/>
      <c r="F67" s="62"/>
      <c r="G67" s="62"/>
      <c r="H67" s="62"/>
      <c r="I67" s="62"/>
      <c r="J67" s="62"/>
    </row>
    <row r="68" spans="2:10" hidden="1" x14ac:dyDescent="0.25">
      <c r="B68" s="62" t="s">
        <v>69</v>
      </c>
      <c r="C68" s="62" t="s">
        <v>142</v>
      </c>
      <c r="D68" s="62" t="s">
        <v>144</v>
      </c>
      <c r="E68" s="62"/>
      <c r="F68" s="62"/>
      <c r="G68" s="62"/>
      <c r="H68" s="62"/>
      <c r="I68" s="62"/>
      <c r="J68" s="62"/>
    </row>
  </sheetData>
  <sheetProtection sheet="1" objects="1" scenarios="1" selectLockedCells="1"/>
  <mergeCells count="7">
    <mergeCell ref="B56:B60"/>
    <mergeCell ref="C56:C60"/>
    <mergeCell ref="D56:D60"/>
    <mergeCell ref="A56:A60"/>
    <mergeCell ref="B5:E5"/>
    <mergeCell ref="B6:E6"/>
    <mergeCell ref="B7:E7"/>
  </mergeCells>
  <phoneticPr fontId="41" type="noConversion"/>
  <dataValidations count="3">
    <dataValidation type="list" allowBlank="1" showInputMessage="1" showErrorMessage="1" sqref="B13:D13" xr:uid="{5F2A3021-2B6B-4F2D-A64D-1F33BA8C59DD}">
      <formula1>$B$67:$B$68</formula1>
    </dataValidation>
    <dataValidation type="list" allowBlank="1" showInputMessage="1" showErrorMessage="1" sqref="B14:D14 B34:D34 B22:D23 B42:D42" xr:uid="{3F37D5E6-9DED-4D55-A3D4-5EEB922E9BC8}">
      <formula1>$C$67:$C$68</formula1>
    </dataValidation>
    <dataValidation type="list" allowBlank="1" showInputMessage="1" showErrorMessage="1" sqref="B15:D15" xr:uid="{5CECA80C-6E65-4E9C-8FAE-DA07533837E7}">
      <formula1>$D$67:$D$68</formula1>
    </dataValidation>
  </dataValidations>
  <pageMargins left="0.7" right="0.7" top="0.75" bottom="0.75" header="0.3" footer="0.3"/>
  <pageSetup paperSize="9" scale="33" fitToHeight="2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E3E4156-F121-4A32-9707-872E1FF4D375}">
          <x14:formula1>
            <xm:f>INSTRUCTION_DEPENSES_PREVI!$C$55:$C$56</xm:f>
          </x14:formula1>
          <xm:sqref>B16 B24 B43:D43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8</vt:i4>
      </vt:variant>
    </vt:vector>
  </HeadingPairs>
  <TitlesOfParts>
    <vt:vector size="14" baseType="lpstr">
      <vt:lpstr>NOTICE</vt:lpstr>
      <vt:lpstr>ANXE_1_DEPENSES_PREVI</vt:lpstr>
      <vt:lpstr>ANXE_2_SYNTHESE</vt:lpstr>
      <vt:lpstr>plafonds des dépenses</vt:lpstr>
      <vt:lpstr>INSTRUCTION_DEPENSES_PREVI</vt:lpstr>
      <vt:lpstr>INSTRUCTION_materiel 1</vt:lpstr>
      <vt:lpstr>Cat_1</vt:lpstr>
      <vt:lpstr>Cat_2</vt:lpstr>
      <vt:lpstr>Cat_3</vt:lpstr>
      <vt:lpstr>Cat_4</vt:lpstr>
      <vt:lpstr>Cat_5</vt:lpstr>
      <vt:lpstr>Inv</vt:lpstr>
      <vt:lpstr>Mat</vt:lpstr>
      <vt:lpstr>NOTICE!Zone_d_impression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Noëllie MAGNES</dc:creator>
  <cp:lastModifiedBy>Violaine DURIEC</cp:lastModifiedBy>
  <cp:lastPrinted>2024-01-10T08:40:38Z</cp:lastPrinted>
  <dcterms:created xsi:type="dcterms:W3CDTF">2023-02-24T11:11:04Z</dcterms:created>
  <dcterms:modified xsi:type="dcterms:W3CDTF">2025-01-10T07:20:45Z</dcterms:modified>
</cp:coreProperties>
</file>