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NATURA 2000\73.04.03-ContratsN2000\versions_projet\AAP 2025\"/>
    </mc:Choice>
  </mc:AlternateContent>
  <xr:revisionPtr revIDLastSave="0" documentId="13_ncr:1_{4501C848-03D1-4D8F-9640-9389ADDA3FE5}" xr6:coauthVersionLast="47" xr6:coauthVersionMax="47" xr10:uidLastSave="{00000000-0000-0000-0000-000000000000}"/>
  <bookViews>
    <workbookView xWindow="20370" yWindow="-120" windowWidth="29040" windowHeight="15840" tabRatio="742" xr2:uid="{41C9D8C6-A5D7-42A6-80F8-4410B225BEBF}"/>
  </bookViews>
  <sheets>
    <sheet name="NOTICE" sheetId="11" r:id="rId1"/>
    <sheet name="1_Presta_service" sheetId="2" r:id="rId2"/>
    <sheet name="2_Matériels_équipements" sheetId="12" r:id="rId3"/>
    <sheet name="3_Dépenses_personnel" sheetId="1" r:id="rId4"/>
    <sheet name="4_barème_de_travaux" sheetId="3" r:id="rId5"/>
    <sheet name="5_Synthèse" sheetId="4" r:id="rId6"/>
    <sheet name="6_Liste_qualifications" sheetId="14" r:id="rId7"/>
    <sheet name="Action_Sous-action (masquer)" sheetId="8" state="hidden" r:id="rId8"/>
    <sheet name="6_Synthèse_instruction(masquer)" sheetId="5" state="hidden" r:id="rId9"/>
    <sheet name="Actions à ajouter" sheetId="15" state="hidden" r:id="rId10"/>
    <sheet name="Code_sites_N2000 (masquer)" sheetId="7" state="hidden" r:id="rId11"/>
    <sheet name="Divers (masquer)" sheetId="9" state="hidden" r:id="rId12"/>
  </sheets>
  <definedNames>
    <definedName name="_xlnm._FilterDatabase" localSheetId="8" hidden="1">'6_Synthèse_instruction(masquer)'!$B$12:$D$75</definedName>
    <definedName name="Action">'Action_Sous-action (masquer)'!$E$3:$E$51</definedName>
    <definedName name="Action_Foret">'Action_Sous-action (masquer)'!$E$37:$E$51</definedName>
    <definedName name="barème">'6_Liste_qualifications'!$B$27:$B$58</definedName>
    <definedName name="Catégorie">'Divers (masquer)'!$E$2:$E$4</definedName>
    <definedName name="Code_Ac_Foret">'Action_Sous-action (masquer)'!$D$37:$D$51</definedName>
    <definedName name="Code_Act_Foret_Bar">'Action_Sous-action (masquer)'!$D$37</definedName>
    <definedName name="Code_Action">'Action_Sous-action (masquer)'!$D$3:$D$36</definedName>
    <definedName name="Code_Action_Total">'Action_Sous-action (masquer)'!$D$3:$D$51</definedName>
    <definedName name="Code_SA">'Action_Sous-action (masquer)'!$B$55:$B$65</definedName>
    <definedName name="Code_SA_Foret">'Action_Sous-action (masquer)'!$B$66</definedName>
    <definedName name="Code_SA_Total">'Action_Sous-action (masquer)'!$B$55:$B$66</definedName>
    <definedName name="Code_Site">'Code_sites_N2000 (masquer)'!$A$3:$A$300</definedName>
    <definedName name="Coût">'Divers (masquer)'!$G$2:$G$4</definedName>
    <definedName name="Coût_horaire">'6_Liste_qualifications'!$A$28:$C$58</definedName>
    <definedName name="F_Poste">OFFSET(P_Poste,0,0,COUNTA(Poste),1)</definedName>
    <definedName name="Intitulés">'6_Liste_qualifications'!$A$27:$A$58</definedName>
    <definedName name="Montant">'Action_Sous-action (masquer)'!$F$56:$F$117</definedName>
    <definedName name="Montant_Foret">'Action_Sous-action (masquer)'!$F$109:$F$117</definedName>
    <definedName name="Naction">'Action_Sous-action (masquer)'!$A$55:$A$66</definedName>
    <definedName name="S_Action">'Action_Sous-action (masquer)'!$D$56:$D$117</definedName>
    <definedName name="S_Action_Foret">'Action_Sous-action (masquer)'!$D$109:$D$117</definedName>
    <definedName name="Sites">'Code_sites_N2000 (masquer)'!$B$3:$B$263</definedName>
    <definedName name="SO_1">'Action_Sous-action (masquer)'!$D$56:$D$59</definedName>
    <definedName name="SO_10">'Action_Sous-action (masquer)'!$D$104:$D$106</definedName>
    <definedName name="SO_11">'Action_Sous-action (masquer)'!$D$107:$D$108</definedName>
    <definedName name="SO_12">'Action_Sous-action (masquer)'!$D$109:$D$117</definedName>
    <definedName name="SO_2">'Action_Sous-action (masquer)'!$D$60:$D$62</definedName>
    <definedName name="SO_3">'Action_Sous-action (masquer)'!$D$63:$D$65</definedName>
    <definedName name="SO_4">'Action_Sous-action (masquer)'!$D$66:$D$67</definedName>
    <definedName name="SO_5">'Action_Sous-action (masquer)'!$D$68:$D$69</definedName>
    <definedName name="SO_6">'Action_Sous-action (masquer)'!$D$70:$D$89</definedName>
    <definedName name="SO_7">'Action_Sous-action (masquer)'!$D$90:$D$95</definedName>
    <definedName name="SO_8">'Action_Sous-action (masquer)'!$D$96:$D$100</definedName>
    <definedName name="SO_9">'Action_Sous-action (masquer)'!$D$101:$D$103</definedName>
    <definedName name="Sous_Action">'Action_Sous-action (masquer)'!$E$56:$E$108</definedName>
    <definedName name="Sous_Action_Foret">'Action_Sous-action (masquer)'!$E$109:$E$117</definedName>
    <definedName name="Taux">'6_Liste_qualifications'!$C$28:$C$58</definedName>
    <definedName name="Type_Depenses">'Divers (masquer)'!$A$10:$A$14</definedName>
    <definedName name="Unit">'Action_Sous-action (masquer)'!$G$56:$G$117</definedName>
    <definedName name="Unité">'Divers (masquer)'!$A$2:$A$7</definedName>
    <definedName name="Valid">'Action_Sous-action (masquer)'!$H$56:$H$108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3" l="1"/>
  <c r="A13" i="2" l="1"/>
  <c r="M13" i="2" s="1"/>
  <c r="A14" i="2"/>
  <c r="M14" i="2" s="1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13" i="1"/>
  <c r="A12" i="2"/>
  <c r="M12" i="2" s="1"/>
  <c r="E74" i="5"/>
  <c r="E73" i="5"/>
  <c r="E72" i="5"/>
  <c r="F13" i="3" l="1"/>
  <c r="N13" i="1" l="1"/>
  <c r="N14" i="1"/>
  <c r="N15" i="1"/>
  <c r="N16" i="1"/>
  <c r="N17" i="1"/>
  <c r="N18" i="1"/>
  <c r="N19" i="1"/>
  <c r="C45" i="14"/>
  <c r="C5" i="4" l="1"/>
  <c r="C6" i="4"/>
  <c r="B8" i="5" s="1"/>
  <c r="C4" i="4"/>
  <c r="D36" i="5" l="1"/>
  <c r="D48" i="5"/>
  <c r="D60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2" i="5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14" i="3"/>
  <c r="L15" i="3"/>
  <c r="D116" i="8"/>
  <c r="D115" i="8"/>
  <c r="D114" i="8"/>
  <c r="D113" i="8"/>
  <c r="D110" i="8"/>
  <c r="D109" i="8"/>
  <c r="D112" i="8"/>
  <c r="D111" i="8"/>
  <c r="N20" i="1" l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I15" i="2" l="1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12" i="12"/>
  <c r="M62" i="12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13" i="3"/>
  <c r="H14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13" i="3"/>
  <c r="H15" i="3" l="1"/>
  <c r="H16" i="3"/>
  <c r="F14" i="3" l="1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I13" i="2"/>
  <c r="I14" i="2"/>
  <c r="I12" i="2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13" i="1" a="1"/>
  <c r="F13" i="1" s="1"/>
  <c r="J63" i="3" l="1"/>
  <c r="I63" i="3"/>
  <c r="C63" i="3"/>
  <c r="J62" i="3"/>
  <c r="I62" i="3"/>
  <c r="C62" i="3"/>
  <c r="J61" i="3"/>
  <c r="I61" i="3"/>
  <c r="C61" i="3"/>
  <c r="J60" i="3"/>
  <c r="I60" i="3"/>
  <c r="C60" i="3"/>
  <c r="J59" i="3"/>
  <c r="I59" i="3"/>
  <c r="C59" i="3"/>
  <c r="J58" i="3"/>
  <c r="I58" i="3"/>
  <c r="C58" i="3"/>
  <c r="J57" i="3"/>
  <c r="I57" i="3"/>
  <c r="C57" i="3"/>
  <c r="J56" i="3"/>
  <c r="I56" i="3"/>
  <c r="C56" i="3"/>
  <c r="J55" i="3"/>
  <c r="I55" i="3"/>
  <c r="C55" i="3"/>
  <c r="J54" i="3"/>
  <c r="I54" i="3"/>
  <c r="C54" i="3"/>
  <c r="J53" i="3"/>
  <c r="I53" i="3"/>
  <c r="C53" i="3"/>
  <c r="J52" i="3"/>
  <c r="I52" i="3"/>
  <c r="C52" i="3"/>
  <c r="J51" i="3"/>
  <c r="I51" i="3"/>
  <c r="C51" i="3"/>
  <c r="J50" i="3"/>
  <c r="I50" i="3"/>
  <c r="C50" i="3"/>
  <c r="J49" i="3"/>
  <c r="I49" i="3"/>
  <c r="C49" i="3"/>
  <c r="J48" i="3"/>
  <c r="I48" i="3"/>
  <c r="C48" i="3"/>
  <c r="J47" i="3"/>
  <c r="I47" i="3"/>
  <c r="C47" i="3"/>
  <c r="J46" i="3"/>
  <c r="I46" i="3"/>
  <c r="C46" i="3"/>
  <c r="J45" i="3"/>
  <c r="I45" i="3"/>
  <c r="C45" i="3"/>
  <c r="J44" i="3"/>
  <c r="I44" i="3"/>
  <c r="C44" i="3"/>
  <c r="J43" i="3"/>
  <c r="I43" i="3"/>
  <c r="C43" i="3"/>
  <c r="J42" i="3"/>
  <c r="I42" i="3"/>
  <c r="C42" i="3"/>
  <c r="J41" i="3"/>
  <c r="I41" i="3"/>
  <c r="C41" i="3"/>
  <c r="J40" i="3"/>
  <c r="I40" i="3"/>
  <c r="C40" i="3"/>
  <c r="J39" i="3"/>
  <c r="I39" i="3"/>
  <c r="C39" i="3"/>
  <c r="J38" i="3"/>
  <c r="I38" i="3"/>
  <c r="C38" i="3"/>
  <c r="J37" i="3"/>
  <c r="I37" i="3"/>
  <c r="C37" i="3"/>
  <c r="J36" i="3"/>
  <c r="I36" i="3"/>
  <c r="C36" i="3"/>
  <c r="J35" i="3"/>
  <c r="I35" i="3"/>
  <c r="C35" i="3"/>
  <c r="J34" i="3"/>
  <c r="I34" i="3"/>
  <c r="C34" i="3"/>
  <c r="J33" i="3"/>
  <c r="I33" i="3"/>
  <c r="C33" i="3"/>
  <c r="J32" i="3"/>
  <c r="I32" i="3"/>
  <c r="C32" i="3"/>
  <c r="J31" i="3"/>
  <c r="I31" i="3"/>
  <c r="C31" i="3"/>
  <c r="J30" i="3"/>
  <c r="I30" i="3"/>
  <c r="C30" i="3"/>
  <c r="J29" i="3"/>
  <c r="I29" i="3"/>
  <c r="C29" i="3"/>
  <c r="J28" i="3"/>
  <c r="I28" i="3"/>
  <c r="C28" i="3"/>
  <c r="J27" i="3"/>
  <c r="I27" i="3"/>
  <c r="C27" i="3"/>
  <c r="J26" i="3"/>
  <c r="I26" i="3"/>
  <c r="C26" i="3"/>
  <c r="J25" i="3"/>
  <c r="I25" i="3"/>
  <c r="C25" i="3"/>
  <c r="J24" i="3"/>
  <c r="I24" i="3"/>
  <c r="C24" i="3"/>
  <c r="J23" i="3"/>
  <c r="I23" i="3"/>
  <c r="C23" i="3"/>
  <c r="J22" i="3"/>
  <c r="I22" i="3"/>
  <c r="C22" i="3"/>
  <c r="J21" i="3"/>
  <c r="I21" i="3"/>
  <c r="C21" i="3"/>
  <c r="J20" i="3"/>
  <c r="I20" i="3"/>
  <c r="C20" i="3"/>
  <c r="J19" i="3"/>
  <c r="I19" i="3"/>
  <c r="C19" i="3"/>
  <c r="J18" i="3"/>
  <c r="I18" i="3"/>
  <c r="C18" i="3"/>
  <c r="J17" i="3"/>
  <c r="I17" i="3"/>
  <c r="C17" i="3"/>
  <c r="J16" i="3"/>
  <c r="I16" i="3"/>
  <c r="C16" i="3"/>
  <c r="J15" i="3"/>
  <c r="I15" i="3"/>
  <c r="C15" i="3"/>
  <c r="J14" i="3"/>
  <c r="I14" i="3"/>
  <c r="C14" i="3"/>
  <c r="J13" i="3"/>
  <c r="I13" i="3"/>
  <c r="N13" i="3" s="1"/>
  <c r="C13" i="3"/>
  <c r="N19" i="3" l="1"/>
  <c r="N23" i="3"/>
  <c r="N27" i="3"/>
  <c r="N31" i="3"/>
  <c r="N35" i="3"/>
  <c r="N39" i="3"/>
  <c r="N43" i="3"/>
  <c r="N47" i="3"/>
  <c r="N51" i="3"/>
  <c r="N55" i="3"/>
  <c r="N15" i="3"/>
  <c r="N18" i="3"/>
  <c r="N26" i="3"/>
  <c r="N34" i="3"/>
  <c r="N42" i="3"/>
  <c r="N46" i="3"/>
  <c r="N50" i="3"/>
  <c r="N54" i="3"/>
  <c r="N62" i="3"/>
  <c r="N63" i="3"/>
  <c r="N21" i="3"/>
  <c r="N29" i="3"/>
  <c r="N37" i="3"/>
  <c r="N45" i="3"/>
  <c r="N53" i="3"/>
  <c r="N61" i="3"/>
  <c r="N20" i="3"/>
  <c r="N28" i="3"/>
  <c r="N36" i="3"/>
  <c r="N44" i="3"/>
  <c r="N52" i="3"/>
  <c r="N60" i="3"/>
  <c r="N22" i="3"/>
  <c r="N30" i="3"/>
  <c r="N38" i="3"/>
  <c r="N59" i="3"/>
  <c r="N58" i="3"/>
  <c r="N17" i="3"/>
  <c r="N25" i="3"/>
  <c r="N33" i="3"/>
  <c r="N41" i="3"/>
  <c r="N49" i="3"/>
  <c r="N57" i="3"/>
  <c r="N16" i="3"/>
  <c r="N24" i="3"/>
  <c r="N32" i="3"/>
  <c r="N40" i="3"/>
  <c r="N48" i="3"/>
  <c r="N56" i="3"/>
  <c r="N14" i="3"/>
  <c r="W1" i="2"/>
  <c r="W3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E6" i="3"/>
  <c r="E5" i="3"/>
  <c r="E4" i="3"/>
  <c r="D6" i="1"/>
  <c r="D5" i="1"/>
  <c r="D4" i="1"/>
  <c r="C6" i="12"/>
  <c r="C5" i="12"/>
  <c r="C4" i="12"/>
  <c r="D5" i="2"/>
  <c r="D4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C58" i="14"/>
  <c r="C57" i="14"/>
  <c r="C56" i="14"/>
  <c r="C55" i="14"/>
  <c r="C54" i="14"/>
  <c r="C53" i="14"/>
  <c r="C52" i="14"/>
  <c r="C51" i="14"/>
  <c r="C50" i="14"/>
  <c r="C49" i="14"/>
  <c r="C48" i="14"/>
  <c r="C47" i="14"/>
  <c r="C46" i="14"/>
  <c r="C44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C31" i="14"/>
  <c r="C30" i="14"/>
  <c r="C29" i="14"/>
  <c r="C28" i="14"/>
  <c r="D6" i="2"/>
  <c r="E8" i="3" l="1"/>
  <c r="D18" i="4" s="1"/>
  <c r="U75" i="5"/>
  <c r="V75" i="5" s="1"/>
  <c r="B72" i="5"/>
  <c r="C72" i="5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F13" i="2"/>
  <c r="F14" i="2"/>
  <c r="U13" i="5"/>
  <c r="V13" i="5" s="1"/>
  <c r="U14" i="5"/>
  <c r="V14" i="5" s="1"/>
  <c r="U15" i="5"/>
  <c r="V15" i="5" s="1"/>
  <c r="U16" i="5"/>
  <c r="U17" i="5"/>
  <c r="V17" i="5" s="1"/>
  <c r="U18" i="5"/>
  <c r="U19" i="5"/>
  <c r="V19" i="5" s="1"/>
  <c r="U20" i="5"/>
  <c r="U21" i="5"/>
  <c r="V21" i="5" s="1"/>
  <c r="U22" i="5"/>
  <c r="U23" i="5"/>
  <c r="V23" i="5" s="1"/>
  <c r="U24" i="5"/>
  <c r="U25" i="5"/>
  <c r="V25" i="5" s="1"/>
  <c r="U26" i="5"/>
  <c r="U27" i="5"/>
  <c r="V27" i="5" s="1"/>
  <c r="U28" i="5"/>
  <c r="U29" i="5"/>
  <c r="V29" i="5" s="1"/>
  <c r="U30" i="5"/>
  <c r="U31" i="5"/>
  <c r="V31" i="5" s="1"/>
  <c r="U32" i="5"/>
  <c r="U33" i="5"/>
  <c r="V33" i="5" s="1"/>
  <c r="U34" i="5"/>
  <c r="V34" i="5" s="1"/>
  <c r="U35" i="5"/>
  <c r="V35" i="5" s="1"/>
  <c r="U36" i="5"/>
  <c r="V36" i="5" s="1"/>
  <c r="U37" i="5"/>
  <c r="V37" i="5" s="1"/>
  <c r="U38" i="5"/>
  <c r="V38" i="5" s="1"/>
  <c r="U39" i="5"/>
  <c r="V39" i="5" s="1"/>
  <c r="U40" i="5"/>
  <c r="V40" i="5" s="1"/>
  <c r="U41" i="5"/>
  <c r="V41" i="5" s="1"/>
  <c r="U42" i="5"/>
  <c r="V42" i="5" s="1"/>
  <c r="U43" i="5"/>
  <c r="V43" i="5" s="1"/>
  <c r="U44" i="5"/>
  <c r="V44" i="5" s="1"/>
  <c r="U45" i="5"/>
  <c r="V45" i="5" s="1"/>
  <c r="U46" i="5"/>
  <c r="V46" i="5" s="1"/>
  <c r="U47" i="5"/>
  <c r="V47" i="5" s="1"/>
  <c r="U48" i="5"/>
  <c r="V48" i="5" s="1"/>
  <c r="U49" i="5"/>
  <c r="V49" i="5" s="1"/>
  <c r="U50" i="5"/>
  <c r="V50" i="5" s="1"/>
  <c r="U51" i="5"/>
  <c r="V51" i="5" s="1"/>
  <c r="U52" i="5"/>
  <c r="V52" i="5" s="1"/>
  <c r="U53" i="5"/>
  <c r="V53" i="5" s="1"/>
  <c r="U54" i="5"/>
  <c r="V54" i="5" s="1"/>
  <c r="U55" i="5"/>
  <c r="V55" i="5" s="1"/>
  <c r="U56" i="5"/>
  <c r="V56" i="5" s="1"/>
  <c r="U57" i="5"/>
  <c r="V57" i="5" s="1"/>
  <c r="U58" i="5"/>
  <c r="V58" i="5" s="1"/>
  <c r="U59" i="5"/>
  <c r="V59" i="5" s="1"/>
  <c r="U60" i="5"/>
  <c r="U61" i="5"/>
  <c r="V61" i="5" s="1"/>
  <c r="U62" i="5"/>
  <c r="V62" i="5" s="1"/>
  <c r="U63" i="5"/>
  <c r="V63" i="5" s="1"/>
  <c r="U64" i="5"/>
  <c r="V64" i="5" s="1"/>
  <c r="U65" i="5"/>
  <c r="V65" i="5" s="1"/>
  <c r="U66" i="5"/>
  <c r="V66" i="5" s="1"/>
  <c r="U67" i="5"/>
  <c r="V67" i="5" s="1"/>
  <c r="U68" i="5"/>
  <c r="V68" i="5" s="1"/>
  <c r="U69" i="5"/>
  <c r="V69" i="5" s="1"/>
  <c r="U70" i="5"/>
  <c r="V70" i="5" s="1"/>
  <c r="U71" i="5"/>
  <c r="V71" i="5" s="1"/>
  <c r="U72" i="5"/>
  <c r="V72" i="5" s="1"/>
  <c r="U73" i="5"/>
  <c r="V73" i="5" s="1"/>
  <c r="U74" i="5"/>
  <c r="V74" i="5" s="1"/>
  <c r="U76" i="5"/>
  <c r="V76" i="5" s="1"/>
  <c r="U77" i="5"/>
  <c r="V77" i="5" s="1"/>
  <c r="U78" i="5"/>
  <c r="V78" i="5" s="1"/>
  <c r="U79" i="5"/>
  <c r="V79" i="5" s="1"/>
  <c r="U80" i="5"/>
  <c r="U81" i="5"/>
  <c r="V81" i="5" s="1"/>
  <c r="U82" i="5"/>
  <c r="V82" i="5" s="1"/>
  <c r="U83" i="5"/>
  <c r="V83" i="5" s="1"/>
  <c r="U84" i="5"/>
  <c r="V84" i="5" s="1"/>
  <c r="U85" i="5"/>
  <c r="V85" i="5" s="1"/>
  <c r="U86" i="5"/>
  <c r="V86" i="5" s="1"/>
  <c r="U87" i="5"/>
  <c r="V87" i="5" s="1"/>
  <c r="U88" i="5"/>
  <c r="V88" i="5" s="1"/>
  <c r="U89" i="5"/>
  <c r="V89" i="5" s="1"/>
  <c r="U90" i="5"/>
  <c r="V90" i="5" s="1"/>
  <c r="U91" i="5"/>
  <c r="V91" i="5" s="1"/>
  <c r="U92" i="5"/>
  <c r="V92" i="5" s="1"/>
  <c r="U93" i="5"/>
  <c r="V93" i="5" s="1"/>
  <c r="U94" i="5"/>
  <c r="V94" i="5" s="1"/>
  <c r="U95" i="5"/>
  <c r="V95" i="5" s="1"/>
  <c r="U96" i="5"/>
  <c r="V96" i="5" s="1"/>
  <c r="U97" i="5"/>
  <c r="V97" i="5" s="1"/>
  <c r="U98" i="5"/>
  <c r="V98" i="5" s="1"/>
  <c r="U99" i="5"/>
  <c r="V99" i="5" s="1"/>
  <c r="U100" i="5"/>
  <c r="V100" i="5" s="1"/>
  <c r="U101" i="5"/>
  <c r="V101" i="5" s="1"/>
  <c r="U102" i="5"/>
  <c r="V102" i="5" s="1"/>
  <c r="U103" i="5"/>
  <c r="V103" i="5" s="1"/>
  <c r="U104" i="5"/>
  <c r="V104" i="5" s="1"/>
  <c r="U105" i="5"/>
  <c r="V105" i="5" s="1"/>
  <c r="U106" i="5"/>
  <c r="V106" i="5" s="1"/>
  <c r="U107" i="5"/>
  <c r="V107" i="5" s="1"/>
  <c r="U108" i="5"/>
  <c r="V108" i="5" s="1"/>
  <c r="U109" i="5"/>
  <c r="V109" i="5" s="1"/>
  <c r="U110" i="5"/>
  <c r="V110" i="5" s="1"/>
  <c r="U111" i="5"/>
  <c r="V111" i="5" s="1"/>
  <c r="D24" i="5"/>
  <c r="D72" i="5" s="1"/>
  <c r="U12" i="5"/>
  <c r="V60" i="5" l="1"/>
  <c r="V32" i="5"/>
  <c r="V80" i="5"/>
  <c r="V30" i="5"/>
  <c r="V28" i="5"/>
  <c r="V26" i="5"/>
  <c r="V22" i="5"/>
  <c r="V24" i="5"/>
  <c r="V20" i="5"/>
  <c r="V18" i="5"/>
  <c r="V16" i="5"/>
  <c r="V12" i="5"/>
  <c r="W80" i="5" l="1"/>
  <c r="W84" i="5"/>
  <c r="W88" i="5"/>
  <c r="W92" i="5"/>
  <c r="W96" i="5"/>
  <c r="W100" i="5"/>
  <c r="W104" i="5"/>
  <c r="W108" i="5"/>
  <c r="W82" i="5"/>
  <c r="W90" i="5"/>
  <c r="W94" i="5"/>
  <c r="W102" i="5"/>
  <c r="W110" i="5"/>
  <c r="W83" i="5"/>
  <c r="W87" i="5"/>
  <c r="W91" i="5"/>
  <c r="W95" i="5"/>
  <c r="W99" i="5"/>
  <c r="W103" i="5"/>
  <c r="W107" i="5"/>
  <c r="W111" i="5"/>
  <c r="W81" i="5"/>
  <c r="W85" i="5"/>
  <c r="W89" i="5"/>
  <c r="W93" i="5"/>
  <c r="W97" i="5"/>
  <c r="W101" i="5"/>
  <c r="W105" i="5"/>
  <c r="W109" i="5"/>
  <c r="W86" i="5"/>
  <c r="W98" i="5"/>
  <c r="W106" i="5"/>
  <c r="W75" i="5"/>
  <c r="W15" i="5"/>
  <c r="B53" i="5" s="1"/>
  <c r="W19" i="5"/>
  <c r="B57" i="5" s="1"/>
  <c r="W23" i="5"/>
  <c r="W13" i="5"/>
  <c r="B51" i="5" s="1"/>
  <c r="W17" i="5"/>
  <c r="B55" i="5" s="1"/>
  <c r="W21" i="5"/>
  <c r="B59" i="5" s="1"/>
  <c r="W18" i="5"/>
  <c r="B56" i="5" s="1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6" i="5"/>
  <c r="W58" i="5"/>
  <c r="W60" i="5"/>
  <c r="W62" i="5"/>
  <c r="W64" i="5"/>
  <c r="W66" i="5"/>
  <c r="W68" i="5"/>
  <c r="W70" i="5"/>
  <c r="W72" i="5"/>
  <c r="W74" i="5"/>
  <c r="W76" i="5"/>
  <c r="W78" i="5"/>
  <c r="W16" i="5"/>
  <c r="B54" i="5" s="1"/>
  <c r="W22" i="5"/>
  <c r="W14" i="5"/>
  <c r="B52" i="5" s="1"/>
  <c r="W55" i="5"/>
  <c r="W57" i="5"/>
  <c r="W59" i="5"/>
  <c r="W61" i="5"/>
  <c r="W63" i="5"/>
  <c r="W65" i="5"/>
  <c r="W67" i="5"/>
  <c r="W69" i="5"/>
  <c r="W71" i="5"/>
  <c r="W73" i="5"/>
  <c r="W77" i="5"/>
  <c r="W79" i="5"/>
  <c r="W20" i="5"/>
  <c r="B58" i="5" s="1"/>
  <c r="W12" i="5"/>
  <c r="B50" i="5" s="1"/>
  <c r="D59" i="5" l="1"/>
  <c r="C59" i="5"/>
  <c r="C52" i="5"/>
  <c r="D52" i="5"/>
  <c r="D55" i="5"/>
  <c r="C55" i="5"/>
  <c r="D56" i="5"/>
  <c r="C56" i="5"/>
  <c r="D51" i="5"/>
  <c r="C51" i="5"/>
  <c r="C50" i="5"/>
  <c r="D50" i="5"/>
  <c r="C54" i="5"/>
  <c r="D54" i="5"/>
  <c r="D58" i="5"/>
  <c r="C58" i="5"/>
  <c r="D57" i="5"/>
  <c r="C57" i="5"/>
  <c r="C53" i="5"/>
  <c r="D53" i="5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L14" i="1"/>
  <c r="P14" i="1" s="1"/>
  <c r="L15" i="1"/>
  <c r="P15" i="1" s="1"/>
  <c r="L16" i="1"/>
  <c r="P16" i="1" s="1"/>
  <c r="L17" i="1"/>
  <c r="P17" i="1" s="1"/>
  <c r="L18" i="1"/>
  <c r="P18" i="1" s="1"/>
  <c r="L19" i="1"/>
  <c r="P19" i="1" s="1"/>
  <c r="L20" i="1"/>
  <c r="P20" i="1" s="1"/>
  <c r="L21" i="1"/>
  <c r="P21" i="1" s="1"/>
  <c r="L22" i="1"/>
  <c r="P22" i="1" s="1"/>
  <c r="L23" i="1"/>
  <c r="P23" i="1" s="1"/>
  <c r="L24" i="1"/>
  <c r="P24" i="1" s="1"/>
  <c r="L25" i="1"/>
  <c r="P25" i="1" s="1"/>
  <c r="L26" i="1"/>
  <c r="P26" i="1" s="1"/>
  <c r="L27" i="1"/>
  <c r="P27" i="1" s="1"/>
  <c r="L28" i="1"/>
  <c r="P28" i="1" s="1"/>
  <c r="L29" i="1"/>
  <c r="P29" i="1" s="1"/>
  <c r="L30" i="1"/>
  <c r="P30" i="1" s="1"/>
  <c r="L31" i="1"/>
  <c r="P31" i="1" s="1"/>
  <c r="L32" i="1"/>
  <c r="P32" i="1" s="1"/>
  <c r="L33" i="1"/>
  <c r="P33" i="1" s="1"/>
  <c r="L34" i="1"/>
  <c r="P34" i="1" s="1"/>
  <c r="L35" i="1"/>
  <c r="P35" i="1" s="1"/>
  <c r="L36" i="1"/>
  <c r="P36" i="1" s="1"/>
  <c r="L37" i="1"/>
  <c r="P37" i="1" s="1"/>
  <c r="L38" i="1"/>
  <c r="P38" i="1" s="1"/>
  <c r="L39" i="1"/>
  <c r="P39" i="1" s="1"/>
  <c r="L40" i="1"/>
  <c r="P40" i="1" s="1"/>
  <c r="L41" i="1"/>
  <c r="P41" i="1" s="1"/>
  <c r="L42" i="1"/>
  <c r="P42" i="1" s="1"/>
  <c r="L43" i="1"/>
  <c r="P43" i="1" s="1"/>
  <c r="L44" i="1"/>
  <c r="P44" i="1" s="1"/>
  <c r="L45" i="1"/>
  <c r="P45" i="1" s="1"/>
  <c r="L46" i="1"/>
  <c r="P46" i="1" s="1"/>
  <c r="L47" i="1"/>
  <c r="P47" i="1" s="1"/>
  <c r="L48" i="1"/>
  <c r="P48" i="1" s="1"/>
  <c r="L49" i="1"/>
  <c r="P49" i="1" s="1"/>
  <c r="L50" i="1"/>
  <c r="P50" i="1" s="1"/>
  <c r="L51" i="1"/>
  <c r="P51" i="1" s="1"/>
  <c r="L52" i="1"/>
  <c r="P52" i="1" s="1"/>
  <c r="L53" i="1"/>
  <c r="P53" i="1" s="1"/>
  <c r="L54" i="1"/>
  <c r="P54" i="1" s="1"/>
  <c r="L55" i="1"/>
  <c r="P55" i="1" s="1"/>
  <c r="L56" i="1"/>
  <c r="P56" i="1" s="1"/>
  <c r="L57" i="1"/>
  <c r="P57" i="1" s="1"/>
  <c r="L58" i="1"/>
  <c r="P58" i="1" s="1"/>
  <c r="L13" i="1"/>
  <c r="P13" i="1" s="1"/>
  <c r="H14" i="1"/>
  <c r="K14" i="1" s="1"/>
  <c r="H15" i="1"/>
  <c r="K15" i="1" s="1"/>
  <c r="H16" i="1"/>
  <c r="K16" i="1" s="1"/>
  <c r="H17" i="1"/>
  <c r="K17" i="1" s="1"/>
  <c r="H18" i="1"/>
  <c r="K18" i="1" s="1"/>
  <c r="H19" i="1"/>
  <c r="K19" i="1" s="1"/>
  <c r="H20" i="1"/>
  <c r="K20" i="1" s="1"/>
  <c r="H21" i="1"/>
  <c r="K21" i="1" s="1"/>
  <c r="H22" i="1"/>
  <c r="K22" i="1" s="1"/>
  <c r="H23" i="1"/>
  <c r="K23" i="1" s="1"/>
  <c r="H24" i="1"/>
  <c r="K24" i="1" s="1"/>
  <c r="H25" i="1"/>
  <c r="K25" i="1" s="1"/>
  <c r="H26" i="1"/>
  <c r="K26" i="1" s="1"/>
  <c r="H27" i="1"/>
  <c r="K27" i="1" s="1"/>
  <c r="H28" i="1"/>
  <c r="K28" i="1" s="1"/>
  <c r="H29" i="1"/>
  <c r="K29" i="1" s="1"/>
  <c r="H30" i="1"/>
  <c r="K30" i="1" s="1"/>
  <c r="H31" i="1"/>
  <c r="K31" i="1" s="1"/>
  <c r="H32" i="1"/>
  <c r="K32" i="1" s="1"/>
  <c r="H33" i="1"/>
  <c r="K33" i="1" s="1"/>
  <c r="H34" i="1"/>
  <c r="K34" i="1" s="1"/>
  <c r="H35" i="1"/>
  <c r="K35" i="1" s="1"/>
  <c r="H36" i="1"/>
  <c r="K36" i="1" s="1"/>
  <c r="H37" i="1"/>
  <c r="K37" i="1" s="1"/>
  <c r="H38" i="1"/>
  <c r="K38" i="1" s="1"/>
  <c r="H39" i="1"/>
  <c r="K39" i="1" s="1"/>
  <c r="H40" i="1"/>
  <c r="K40" i="1" s="1"/>
  <c r="H41" i="1"/>
  <c r="K41" i="1" s="1"/>
  <c r="H42" i="1"/>
  <c r="K42" i="1" s="1"/>
  <c r="H43" i="1"/>
  <c r="K43" i="1" s="1"/>
  <c r="H44" i="1"/>
  <c r="K44" i="1" s="1"/>
  <c r="H45" i="1"/>
  <c r="K45" i="1" s="1"/>
  <c r="H46" i="1"/>
  <c r="K46" i="1" s="1"/>
  <c r="H47" i="1"/>
  <c r="K47" i="1" s="1"/>
  <c r="H48" i="1"/>
  <c r="K48" i="1" s="1"/>
  <c r="H49" i="1"/>
  <c r="K49" i="1" s="1"/>
  <c r="H50" i="1"/>
  <c r="K50" i="1" s="1"/>
  <c r="H51" i="1"/>
  <c r="K51" i="1" s="1"/>
  <c r="H52" i="1"/>
  <c r="K52" i="1" s="1"/>
  <c r="H53" i="1"/>
  <c r="K53" i="1" s="1"/>
  <c r="H54" i="1"/>
  <c r="K54" i="1" s="1"/>
  <c r="H55" i="1"/>
  <c r="K55" i="1" s="1"/>
  <c r="H56" i="1"/>
  <c r="K56" i="1" s="1"/>
  <c r="H57" i="1"/>
  <c r="K57" i="1" s="1"/>
  <c r="H58" i="1"/>
  <c r="K58" i="1" s="1"/>
  <c r="H13" i="1"/>
  <c r="K13" i="1" s="1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12" i="12"/>
  <c r="H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12" i="1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12" i="2"/>
  <c r="D49" i="5" l="1"/>
  <c r="R3" i="1"/>
  <c r="F8" i="1"/>
  <c r="D15" i="4" s="1"/>
  <c r="B7" i="5"/>
  <c r="B6" i="5"/>
  <c r="K8" i="12"/>
  <c r="D14" i="4" s="1"/>
  <c r="R13" i="1"/>
  <c r="L68" i="5" s="1"/>
  <c r="M68" i="5" s="1"/>
  <c r="M8" i="2"/>
  <c r="D13" i="4" s="1"/>
  <c r="R75" i="5"/>
  <c r="S75" i="5" s="1"/>
  <c r="D16" i="4" l="1"/>
  <c r="D17" i="4"/>
  <c r="R1" i="1"/>
  <c r="L42" i="5"/>
  <c r="M42" i="5" s="1"/>
  <c r="L38" i="5"/>
  <c r="M38" i="5" s="1"/>
  <c r="L89" i="5"/>
  <c r="M89" i="5" s="1"/>
  <c r="L46" i="5"/>
  <c r="M46" i="5" s="1"/>
  <c r="L17" i="5"/>
  <c r="L104" i="5"/>
  <c r="M104" i="5" s="1"/>
  <c r="L21" i="5"/>
  <c r="M21" i="5" s="1"/>
  <c r="L75" i="5"/>
  <c r="M75" i="5" s="1"/>
  <c r="L108" i="5"/>
  <c r="L99" i="5"/>
  <c r="L96" i="5"/>
  <c r="M96" i="5" s="1"/>
  <c r="P62" i="5"/>
  <c r="P55" i="5"/>
  <c r="P75" i="5"/>
  <c r="P86" i="5"/>
  <c r="P70" i="5"/>
  <c r="P44" i="5"/>
  <c r="L34" i="5"/>
  <c r="M34" i="5" s="1"/>
  <c r="L13" i="5"/>
  <c r="L103" i="5"/>
  <c r="L36" i="5"/>
  <c r="M36" i="5" s="1"/>
  <c r="L93" i="5"/>
  <c r="M93" i="5" s="1"/>
  <c r="L33" i="5"/>
  <c r="M33" i="5" s="1"/>
  <c r="L71" i="5"/>
  <c r="M71" i="5" s="1"/>
  <c r="L53" i="5"/>
  <c r="M53" i="5" s="1"/>
  <c r="L55" i="5"/>
  <c r="M55" i="5" s="1"/>
  <c r="L85" i="5"/>
  <c r="M85" i="5" s="1"/>
  <c r="L19" i="5"/>
  <c r="L97" i="5"/>
  <c r="M97" i="5" s="1"/>
  <c r="L45" i="5"/>
  <c r="M45" i="5" s="1"/>
  <c r="L100" i="5"/>
  <c r="M100" i="5" s="1"/>
  <c r="L30" i="5"/>
  <c r="M30" i="5" s="1"/>
  <c r="L74" i="5"/>
  <c r="M74" i="5" s="1"/>
  <c r="L102" i="5"/>
  <c r="M102" i="5" s="1"/>
  <c r="L63" i="5"/>
  <c r="M63" i="5" s="1"/>
  <c r="L87" i="5"/>
  <c r="M87" i="5" s="1"/>
  <c r="L18" i="5"/>
  <c r="L69" i="5"/>
  <c r="M69" i="5" s="1"/>
  <c r="L82" i="5"/>
  <c r="M82" i="5" s="1"/>
  <c r="L83" i="5"/>
  <c r="M83" i="5" s="1"/>
  <c r="L66" i="5"/>
  <c r="M66" i="5" s="1"/>
  <c r="L43" i="5"/>
  <c r="M43" i="5" s="1"/>
  <c r="L40" i="5"/>
  <c r="M40" i="5" s="1"/>
  <c r="L95" i="5"/>
  <c r="L14" i="5"/>
  <c r="L64" i="5"/>
  <c r="M64" i="5" s="1"/>
  <c r="L67" i="5"/>
  <c r="M67" i="5" s="1"/>
  <c r="L44" i="5"/>
  <c r="M44" i="5" s="1"/>
  <c r="L32" i="5"/>
  <c r="M32" i="5" s="1"/>
  <c r="L62" i="5"/>
  <c r="M62" i="5" s="1"/>
  <c r="L91" i="5"/>
  <c r="L52" i="5"/>
  <c r="M52" i="5" s="1"/>
  <c r="L24" i="5"/>
  <c r="M24" i="5" s="1"/>
  <c r="L81" i="5"/>
  <c r="L57" i="5"/>
  <c r="M57" i="5" s="1"/>
  <c r="L41" i="5"/>
  <c r="M41" i="5" s="1"/>
  <c r="L12" i="5"/>
  <c r="L94" i="5"/>
  <c r="M94" i="5" s="1"/>
  <c r="L98" i="5"/>
  <c r="M98" i="5" s="1"/>
  <c r="L76" i="5"/>
  <c r="M76" i="5" s="1"/>
  <c r="L31" i="5"/>
  <c r="M31" i="5" s="1"/>
  <c r="L59" i="5"/>
  <c r="M59" i="5" s="1"/>
  <c r="L88" i="5"/>
  <c r="M88" i="5" s="1"/>
  <c r="L56" i="5"/>
  <c r="M56" i="5" s="1"/>
  <c r="L23" i="5"/>
  <c r="M23" i="5" s="1"/>
  <c r="L20" i="5"/>
  <c r="M20" i="5" s="1"/>
  <c r="L65" i="5"/>
  <c r="M65" i="5" s="1"/>
  <c r="L35" i="5"/>
  <c r="M35" i="5" s="1"/>
  <c r="L111" i="5"/>
  <c r="M111" i="5" s="1"/>
  <c r="L90" i="5"/>
  <c r="M90" i="5" s="1"/>
  <c r="L50" i="5"/>
  <c r="M50" i="5" s="1"/>
  <c r="L110" i="5"/>
  <c r="M110" i="5" s="1"/>
  <c r="L80" i="5"/>
  <c r="L61" i="5"/>
  <c r="M61" i="5" s="1"/>
  <c r="L27" i="5"/>
  <c r="M27" i="5" s="1"/>
  <c r="L101" i="5"/>
  <c r="M101" i="5" s="1"/>
  <c r="L86" i="5"/>
  <c r="M86" i="5" s="1"/>
  <c r="L47" i="5"/>
  <c r="M47" i="5" s="1"/>
  <c r="L16" i="5"/>
  <c r="L79" i="5"/>
  <c r="M79" i="5" s="1"/>
  <c r="L54" i="5"/>
  <c r="M54" i="5" s="1"/>
  <c r="L29" i="5"/>
  <c r="M29" i="5" s="1"/>
  <c r="L28" i="5"/>
  <c r="M28" i="5" s="1"/>
  <c r="L92" i="5"/>
  <c r="M92" i="5" s="1"/>
  <c r="L60" i="5"/>
  <c r="M60" i="5" s="1"/>
  <c r="L26" i="5"/>
  <c r="M26" i="5" s="1"/>
  <c r="L109" i="5"/>
  <c r="L72" i="5"/>
  <c r="M72" i="5" s="1"/>
  <c r="L51" i="5"/>
  <c r="M51" i="5" s="1"/>
  <c r="L15" i="5"/>
  <c r="M15" i="5" s="1"/>
  <c r="L105" i="5"/>
  <c r="M105" i="5" s="1"/>
  <c r="L48" i="5"/>
  <c r="M48" i="5" s="1"/>
  <c r="L25" i="5"/>
  <c r="M25" i="5" s="1"/>
  <c r="L106" i="5"/>
  <c r="M106" i="5" s="1"/>
  <c r="L84" i="5"/>
  <c r="M84" i="5" s="1"/>
  <c r="L37" i="5"/>
  <c r="M37" i="5" s="1"/>
  <c r="L78" i="5"/>
  <c r="M78" i="5" s="1"/>
  <c r="L77" i="5"/>
  <c r="M77" i="5" s="1"/>
  <c r="L58" i="5"/>
  <c r="M58" i="5" s="1"/>
  <c r="L22" i="5"/>
  <c r="L107" i="5"/>
  <c r="M107" i="5" s="1"/>
  <c r="L70" i="5"/>
  <c r="M70" i="5" s="1"/>
  <c r="L39" i="5"/>
  <c r="M39" i="5" s="1"/>
  <c r="L73" i="5"/>
  <c r="M73" i="5" s="1"/>
  <c r="L49" i="5"/>
  <c r="M49" i="5" s="1"/>
  <c r="P31" i="5"/>
  <c r="P90" i="5"/>
  <c r="P52" i="5"/>
  <c r="P67" i="5"/>
  <c r="P100" i="5"/>
  <c r="P21" i="5"/>
  <c r="P59" i="5"/>
  <c r="P48" i="5"/>
  <c r="P60" i="5"/>
  <c r="P49" i="5"/>
  <c r="P110" i="5"/>
  <c r="P30" i="5"/>
  <c r="P83" i="5"/>
  <c r="P80" i="5"/>
  <c r="P27" i="5"/>
  <c r="P105" i="5"/>
  <c r="P79" i="5"/>
  <c r="P38" i="5"/>
  <c r="P77" i="5"/>
  <c r="P82" i="5"/>
  <c r="P14" i="5"/>
  <c r="P97" i="5"/>
  <c r="P29" i="5"/>
  <c r="P107" i="5"/>
  <c r="P23" i="5"/>
  <c r="P109" i="5"/>
  <c r="P104" i="5"/>
  <c r="P19" i="5"/>
  <c r="P73" i="5"/>
  <c r="P57" i="5"/>
  <c r="P35" i="5"/>
  <c r="P99" i="5"/>
  <c r="P53" i="5"/>
  <c r="P93" i="5"/>
  <c r="P42" i="5"/>
  <c r="P95" i="5"/>
  <c r="P43" i="5"/>
  <c r="P47" i="5"/>
  <c r="P39" i="5"/>
  <c r="P63" i="5"/>
  <c r="P84" i="5"/>
  <c r="P58" i="5"/>
  <c r="P33" i="5"/>
  <c r="P51" i="5"/>
  <c r="P16" i="5"/>
  <c r="P54" i="5"/>
  <c r="P41" i="5"/>
  <c r="P76" i="5"/>
  <c r="P65" i="5"/>
  <c r="P13" i="5"/>
  <c r="P87" i="5"/>
  <c r="P85" i="5"/>
  <c r="P92" i="5"/>
  <c r="P26" i="5"/>
  <c r="P96" i="5"/>
  <c r="P22" i="5"/>
  <c r="P56" i="5"/>
  <c r="P106" i="5"/>
  <c r="P78" i="5"/>
  <c r="P89" i="5"/>
  <c r="P17" i="5"/>
  <c r="P64" i="5"/>
  <c r="P71" i="5"/>
  <c r="P50" i="5"/>
  <c r="P111" i="5"/>
  <c r="P28" i="5"/>
  <c r="P94" i="5"/>
  <c r="P102" i="5"/>
  <c r="P98" i="5"/>
  <c r="P46" i="5"/>
  <c r="P72" i="5"/>
  <c r="P103" i="5"/>
  <c r="P81" i="5"/>
  <c r="P40" i="5"/>
  <c r="P20" i="5"/>
  <c r="P74" i="5"/>
  <c r="P45" i="5"/>
  <c r="P91" i="5"/>
  <c r="P34" i="5"/>
  <c r="P68" i="5"/>
  <c r="P36" i="5"/>
  <c r="P88" i="5"/>
  <c r="P32" i="5"/>
  <c r="P15" i="5"/>
  <c r="P108" i="5"/>
  <c r="P69" i="5"/>
  <c r="P61" i="5"/>
  <c r="P37" i="5"/>
  <c r="P66" i="5"/>
  <c r="P101" i="5"/>
  <c r="P12" i="5"/>
  <c r="R69" i="5"/>
  <c r="S69" i="5" s="1"/>
  <c r="R80" i="5"/>
  <c r="R87" i="5"/>
  <c r="S87" i="5" s="1"/>
  <c r="R95" i="5"/>
  <c r="S95" i="5" s="1"/>
  <c r="R103" i="5"/>
  <c r="S103" i="5" s="1"/>
  <c r="R111" i="5"/>
  <c r="S111" i="5" s="1"/>
  <c r="R88" i="5"/>
  <c r="S88" i="5" s="1"/>
  <c r="R108" i="5"/>
  <c r="S108" i="5" s="1"/>
  <c r="R77" i="5"/>
  <c r="S77" i="5" s="1"/>
  <c r="R96" i="5"/>
  <c r="R104" i="5"/>
  <c r="S104" i="5" s="1"/>
  <c r="R66" i="5"/>
  <c r="S66" i="5" s="1"/>
  <c r="R82" i="5"/>
  <c r="R14" i="5"/>
  <c r="S14" i="5" s="1"/>
  <c r="R99" i="5"/>
  <c r="S99" i="5" s="1"/>
  <c r="R84" i="5"/>
  <c r="S84" i="5" s="1"/>
  <c r="R92" i="5"/>
  <c r="S92" i="5" s="1"/>
  <c r="R100" i="5"/>
  <c r="S100" i="5" s="1"/>
  <c r="R17" i="5"/>
  <c r="R74" i="5"/>
  <c r="R83" i="5"/>
  <c r="R91" i="5"/>
  <c r="R107" i="5"/>
  <c r="S107" i="5" s="1"/>
  <c r="R61" i="5"/>
  <c r="S61" i="5" s="1"/>
  <c r="R43" i="5"/>
  <c r="S43" i="5" s="1"/>
  <c r="R20" i="5"/>
  <c r="R32" i="5"/>
  <c r="R21" i="5"/>
  <c r="R37" i="5"/>
  <c r="S37" i="5" s="1"/>
  <c r="R93" i="5"/>
  <c r="S93" i="5" s="1"/>
  <c r="R22" i="5"/>
  <c r="R38" i="5"/>
  <c r="S38" i="5" s="1"/>
  <c r="R94" i="5"/>
  <c r="S94" i="5" s="1"/>
  <c r="R42" i="5"/>
  <c r="S42" i="5" s="1"/>
  <c r="R35" i="5"/>
  <c r="S35" i="5" s="1"/>
  <c r="R89" i="5"/>
  <c r="R98" i="5"/>
  <c r="S98" i="5" s="1"/>
  <c r="R34" i="5"/>
  <c r="S34" i="5" s="1"/>
  <c r="R109" i="5"/>
  <c r="R23" i="5"/>
  <c r="S23" i="5" s="1"/>
  <c r="R31" i="5"/>
  <c r="R44" i="5"/>
  <c r="S44" i="5" s="1"/>
  <c r="R106" i="5"/>
  <c r="S106" i="5" s="1"/>
  <c r="R39" i="5"/>
  <c r="S39" i="5" s="1"/>
  <c r="R72" i="5"/>
  <c r="S72" i="5" s="1"/>
  <c r="R28" i="5"/>
  <c r="R18" i="5"/>
  <c r="R33" i="5"/>
  <c r="S33" i="5" s="1"/>
  <c r="R64" i="5"/>
  <c r="S64" i="5" s="1"/>
  <c r="R24" i="5"/>
  <c r="S24" i="5" s="1"/>
  <c r="R15" i="5"/>
  <c r="S15" i="5" s="1"/>
  <c r="R29" i="5"/>
  <c r="R85" i="5"/>
  <c r="R86" i="5"/>
  <c r="S86" i="5" s="1"/>
  <c r="R30" i="5"/>
  <c r="R97" i="5"/>
  <c r="R13" i="5"/>
  <c r="R27" i="5"/>
  <c r="S27" i="5" s="1"/>
  <c r="R57" i="5"/>
  <c r="S57" i="5" s="1"/>
  <c r="R59" i="5"/>
  <c r="S59" i="5" s="1"/>
  <c r="R65" i="5"/>
  <c r="S65" i="5" s="1"/>
  <c r="R79" i="5"/>
  <c r="S79" i="5" s="1"/>
  <c r="R56" i="5"/>
  <c r="S56" i="5" s="1"/>
  <c r="R53" i="5"/>
  <c r="S53" i="5" s="1"/>
  <c r="R46" i="5"/>
  <c r="S46" i="5" s="1"/>
  <c r="R105" i="5"/>
  <c r="S105" i="5" s="1"/>
  <c r="R41" i="5"/>
  <c r="S41" i="5" s="1"/>
  <c r="R55" i="5"/>
  <c r="S55" i="5" s="1"/>
  <c r="R78" i="5"/>
  <c r="S78" i="5" s="1"/>
  <c r="R25" i="5"/>
  <c r="R81" i="5"/>
  <c r="R101" i="5"/>
  <c r="S101" i="5" s="1"/>
  <c r="R26" i="5"/>
  <c r="S26" i="5" s="1"/>
  <c r="R76" i="5"/>
  <c r="S76" i="5" s="1"/>
  <c r="R58" i="5"/>
  <c r="S58" i="5" s="1"/>
  <c r="R54" i="5"/>
  <c r="S54" i="5" s="1"/>
  <c r="R62" i="5"/>
  <c r="S62" i="5" s="1"/>
  <c r="R60" i="5"/>
  <c r="R50" i="5"/>
  <c r="S50" i="5" s="1"/>
  <c r="R52" i="5"/>
  <c r="S52" i="5" s="1"/>
  <c r="R12" i="5"/>
  <c r="R36" i="5"/>
  <c r="S36" i="5" s="1"/>
  <c r="R49" i="5"/>
  <c r="S49" i="5" s="1"/>
  <c r="R51" i="5"/>
  <c r="S51" i="5" s="1"/>
  <c r="R67" i="5"/>
  <c r="S67" i="5" s="1"/>
  <c r="R70" i="5"/>
  <c r="S70" i="5" s="1"/>
  <c r="R110" i="5"/>
  <c r="S110" i="5" s="1"/>
  <c r="R73" i="5"/>
  <c r="S73" i="5" s="1"/>
  <c r="R68" i="5"/>
  <c r="S68" i="5" s="1"/>
  <c r="R19" i="5"/>
  <c r="R47" i="5"/>
  <c r="S47" i="5" s="1"/>
  <c r="R102" i="5"/>
  <c r="S102" i="5" s="1"/>
  <c r="R16" i="5"/>
  <c r="R40" i="5"/>
  <c r="S40" i="5" s="1"/>
  <c r="R90" i="5"/>
  <c r="S90" i="5" s="1"/>
  <c r="R45" i="5"/>
  <c r="S45" i="5" s="1"/>
  <c r="R71" i="5"/>
  <c r="S71" i="5" s="1"/>
  <c r="R48" i="5"/>
  <c r="S48" i="5" s="1"/>
  <c r="R63" i="5"/>
  <c r="S63" i="5" s="1"/>
  <c r="S74" i="5" l="1"/>
  <c r="M103" i="5"/>
  <c r="M19" i="5"/>
  <c r="M18" i="5"/>
  <c r="M99" i="5"/>
  <c r="M22" i="5"/>
  <c r="M108" i="5"/>
  <c r="M109" i="5"/>
  <c r="M17" i="5"/>
  <c r="M16" i="5"/>
  <c r="M14" i="5"/>
  <c r="S85" i="5"/>
  <c r="S91" i="5"/>
  <c r="S89" i="5"/>
  <c r="M81" i="5"/>
  <c r="M80" i="5"/>
  <c r="S96" i="5"/>
  <c r="S97" i="5"/>
  <c r="S16" i="5"/>
  <c r="S17" i="5"/>
  <c r="S109" i="5"/>
  <c r="S81" i="5"/>
  <c r="D19" i="4"/>
  <c r="M13" i="5"/>
  <c r="M12" i="5"/>
  <c r="S30" i="5"/>
  <c r="S28" i="5"/>
  <c r="S31" i="5"/>
  <c r="S22" i="5"/>
  <c r="S60" i="5"/>
  <c r="S29" i="5"/>
  <c r="S32" i="5"/>
  <c r="M95" i="5"/>
  <c r="M91" i="5"/>
  <c r="S25" i="5"/>
  <c r="S83" i="5"/>
  <c r="S82" i="5"/>
  <c r="S80" i="5"/>
  <c r="S13" i="5"/>
  <c r="S12" i="5"/>
  <c r="P18" i="5"/>
  <c r="P25" i="5"/>
  <c r="P24" i="5"/>
  <c r="S21" i="5"/>
  <c r="S19" i="5"/>
  <c r="S20" i="5"/>
  <c r="S18" i="5"/>
  <c r="Q104" i="5" l="1"/>
  <c r="N92" i="5"/>
  <c r="N90" i="5"/>
  <c r="N101" i="5"/>
  <c r="N85" i="5"/>
  <c r="N103" i="5"/>
  <c r="N87" i="5"/>
  <c r="N86" i="5"/>
  <c r="N96" i="5"/>
  <c r="N80" i="5"/>
  <c r="N102" i="5"/>
  <c r="N109" i="5"/>
  <c r="N93" i="5"/>
  <c r="N111" i="5"/>
  <c r="N95" i="5"/>
  <c r="N106" i="5"/>
  <c r="N104" i="5"/>
  <c r="N88" i="5"/>
  <c r="N94" i="5"/>
  <c r="N105" i="5"/>
  <c r="N89" i="5"/>
  <c r="N107" i="5"/>
  <c r="N91" i="5"/>
  <c r="N98" i="5"/>
  <c r="N100" i="5"/>
  <c r="N84" i="5"/>
  <c r="N110" i="5"/>
  <c r="N82" i="5"/>
  <c r="N97" i="5"/>
  <c r="N81" i="5"/>
  <c r="N99" i="5"/>
  <c r="N83" i="5"/>
  <c r="N108" i="5"/>
  <c r="Q111" i="5"/>
  <c r="Q101" i="5"/>
  <c r="Q88" i="5"/>
  <c r="Q83" i="5"/>
  <c r="Q106" i="5"/>
  <c r="Q95" i="5"/>
  <c r="Q105" i="5"/>
  <c r="Q90" i="5"/>
  <c r="T82" i="5"/>
  <c r="T86" i="5"/>
  <c r="T90" i="5"/>
  <c r="T94" i="5"/>
  <c r="T98" i="5"/>
  <c r="T102" i="5"/>
  <c r="T106" i="5"/>
  <c r="T110" i="5"/>
  <c r="T84" i="5"/>
  <c r="T96" i="5"/>
  <c r="T104" i="5"/>
  <c r="T81" i="5"/>
  <c r="T85" i="5"/>
  <c r="T89" i="5"/>
  <c r="T93" i="5"/>
  <c r="T97" i="5"/>
  <c r="T101" i="5"/>
  <c r="T105" i="5"/>
  <c r="T109" i="5"/>
  <c r="T83" i="5"/>
  <c r="T87" i="5"/>
  <c r="T91" i="5"/>
  <c r="T95" i="5"/>
  <c r="T99" i="5"/>
  <c r="T103" i="5"/>
  <c r="T107" i="5"/>
  <c r="T111" i="5"/>
  <c r="T80" i="5"/>
  <c r="T88" i="5"/>
  <c r="T92" i="5"/>
  <c r="T100" i="5"/>
  <c r="T108" i="5"/>
  <c r="Q97" i="5"/>
  <c r="Q100" i="5"/>
  <c r="Q84" i="5"/>
  <c r="Q102" i="5"/>
  <c r="Q86" i="5"/>
  <c r="Q93" i="5"/>
  <c r="Q107" i="5"/>
  <c r="Q91" i="5"/>
  <c r="Q85" i="5"/>
  <c r="Q96" i="5"/>
  <c r="Q80" i="5"/>
  <c r="Q98" i="5"/>
  <c r="Q82" i="5"/>
  <c r="Q89" i="5"/>
  <c r="Q103" i="5"/>
  <c r="Q87" i="5"/>
  <c r="Q108" i="5"/>
  <c r="Q92" i="5"/>
  <c r="Q110" i="5"/>
  <c r="Q94" i="5"/>
  <c r="Q109" i="5"/>
  <c r="Q81" i="5"/>
  <c r="Q99" i="5"/>
  <c r="Q12" i="5"/>
  <c r="B26" i="5" s="1"/>
  <c r="T75" i="5"/>
  <c r="N20" i="5"/>
  <c r="B22" i="5" s="1"/>
  <c r="N63" i="5"/>
  <c r="N42" i="5"/>
  <c r="N37" i="5"/>
  <c r="Q75" i="5"/>
  <c r="Q23" i="5"/>
  <c r="Q57" i="5"/>
  <c r="Q63" i="5"/>
  <c r="Q71" i="5"/>
  <c r="Q78" i="5"/>
  <c r="Q29" i="5"/>
  <c r="Q39" i="5"/>
  <c r="Q28" i="5"/>
  <c r="Q68" i="5"/>
  <c r="Q41" i="5"/>
  <c r="Q36" i="5"/>
  <c r="Q45" i="5"/>
  <c r="Q46" i="5"/>
  <c r="Q69" i="5"/>
  <c r="Q61" i="5"/>
  <c r="Q73" i="5"/>
  <c r="Q79" i="5"/>
  <c r="Q16" i="5"/>
  <c r="B30" i="5" s="1"/>
  <c r="Q55" i="5"/>
  <c r="Q70" i="5"/>
  <c r="Q64" i="5"/>
  <c r="Q48" i="5"/>
  <c r="Q40" i="5"/>
  <c r="Q76" i="5"/>
  <c r="Q34" i="5"/>
  <c r="Q51" i="5"/>
  <c r="Q52" i="5"/>
  <c r="Q30" i="5"/>
  <c r="Q59" i="5"/>
  <c r="Q31" i="5"/>
  <c r="Q27" i="5"/>
  <c r="Q43" i="5"/>
  <c r="Q47" i="5"/>
  <c r="Q72" i="5"/>
  <c r="Q32" i="5"/>
  <c r="Q37" i="5"/>
  <c r="Q35" i="5"/>
  <c r="Q54" i="5"/>
  <c r="Q67" i="5"/>
  <c r="Q14" i="5"/>
  <c r="B28" i="5" s="1"/>
  <c r="Q62" i="5"/>
  <c r="Q74" i="5"/>
  <c r="Q53" i="5"/>
  <c r="Q18" i="5"/>
  <c r="B32" i="5" s="1"/>
  <c r="Q15" i="5"/>
  <c r="B29" i="5" s="1"/>
  <c r="Q58" i="5"/>
  <c r="Q50" i="5"/>
  <c r="Q13" i="5"/>
  <c r="B27" i="5" s="1"/>
  <c r="Q42" i="5"/>
  <c r="Q26" i="5"/>
  <c r="Q60" i="5"/>
  <c r="Q22" i="5"/>
  <c r="Q17" i="5"/>
  <c r="B31" i="5" s="1"/>
  <c r="Q33" i="5"/>
  <c r="Q20" i="5"/>
  <c r="B34" i="5" s="1"/>
  <c r="Q65" i="5"/>
  <c r="Q38" i="5"/>
  <c r="Q19" i="5"/>
  <c r="B33" i="5" s="1"/>
  <c r="Q44" i="5"/>
  <c r="Q77" i="5"/>
  <c r="Q66" i="5"/>
  <c r="Q21" i="5"/>
  <c r="B35" i="5" s="1"/>
  <c r="Q25" i="5"/>
  <c r="Q56" i="5"/>
  <c r="Q24" i="5"/>
  <c r="Q49" i="5"/>
  <c r="N29" i="5"/>
  <c r="N59" i="5"/>
  <c r="N41" i="5"/>
  <c r="N43" i="5"/>
  <c r="N73" i="5"/>
  <c r="N48" i="5"/>
  <c r="N24" i="5"/>
  <c r="N34" i="5"/>
  <c r="N67" i="5"/>
  <c r="N31" i="5"/>
  <c r="N35" i="5"/>
  <c r="N12" i="5"/>
  <c r="B14" i="5" s="1"/>
  <c r="B75" i="5" s="1"/>
  <c r="E75" i="5" s="1"/>
  <c r="N75" i="5"/>
  <c r="N71" i="5"/>
  <c r="N21" i="5"/>
  <c r="B23" i="5" s="1"/>
  <c r="N77" i="5"/>
  <c r="N52" i="5"/>
  <c r="N54" i="5"/>
  <c r="N68" i="5"/>
  <c r="N47" i="5"/>
  <c r="N58" i="5"/>
  <c r="N18" i="5"/>
  <c r="B20" i="5" s="1"/>
  <c r="N53" i="5"/>
  <c r="N27" i="5"/>
  <c r="N66" i="5"/>
  <c r="N39" i="5"/>
  <c r="N26" i="5"/>
  <c r="N23" i="5"/>
  <c r="N76" i="5"/>
  <c r="N50" i="5"/>
  <c r="N19" i="5"/>
  <c r="B21" i="5" s="1"/>
  <c r="N79" i="5"/>
  <c r="N65" i="5"/>
  <c r="N25" i="5"/>
  <c r="N45" i="5"/>
  <c r="N16" i="5"/>
  <c r="B18" i="5" s="1"/>
  <c r="N62" i="5"/>
  <c r="N56" i="5"/>
  <c r="N13" i="5"/>
  <c r="B15" i="5" s="1"/>
  <c r="N51" i="5"/>
  <c r="N70" i="5"/>
  <c r="N55" i="5"/>
  <c r="N32" i="5"/>
  <c r="N78" i="5"/>
  <c r="N30" i="5"/>
  <c r="N74" i="5"/>
  <c r="N57" i="5"/>
  <c r="N72" i="5"/>
  <c r="N44" i="5"/>
  <c r="N60" i="5"/>
  <c r="N61" i="5"/>
  <c r="N36" i="5"/>
  <c r="N38" i="5"/>
  <c r="N17" i="5"/>
  <c r="B19" i="5" s="1"/>
  <c r="N14" i="5"/>
  <c r="B16" i="5" s="1"/>
  <c r="N15" i="5"/>
  <c r="B17" i="5" s="1"/>
  <c r="N64" i="5"/>
  <c r="N28" i="5"/>
  <c r="N22" i="5"/>
  <c r="N33" i="5"/>
  <c r="N46" i="5"/>
  <c r="N40" i="5"/>
  <c r="N49" i="5"/>
  <c r="N69" i="5"/>
  <c r="T71" i="5"/>
  <c r="T74" i="5"/>
  <c r="T30" i="5"/>
  <c r="T67" i="5"/>
  <c r="T76" i="5"/>
  <c r="T64" i="5"/>
  <c r="T37" i="5"/>
  <c r="T54" i="5"/>
  <c r="T72" i="5"/>
  <c r="T16" i="5"/>
  <c r="B42" i="5" s="1"/>
  <c r="T59" i="5"/>
  <c r="T77" i="5"/>
  <c r="T51" i="5"/>
  <c r="T19" i="5"/>
  <c r="B45" i="5" s="1"/>
  <c r="T50" i="5"/>
  <c r="T33" i="5"/>
  <c r="T70" i="5"/>
  <c r="T60" i="5"/>
  <c r="T61" i="5"/>
  <c r="T79" i="5"/>
  <c r="T47" i="5"/>
  <c r="T15" i="5"/>
  <c r="B41" i="5" s="1"/>
  <c r="T46" i="5"/>
  <c r="T38" i="5"/>
  <c r="T18" i="5"/>
  <c r="B44" i="5" s="1"/>
  <c r="T48" i="5"/>
  <c r="T56" i="5"/>
  <c r="T29" i="5"/>
  <c r="T78" i="5"/>
  <c r="T27" i="5"/>
  <c r="T42" i="5"/>
  <c r="T57" i="5"/>
  <c r="T20" i="5"/>
  <c r="B46" i="5" s="1"/>
  <c r="T41" i="5"/>
  <c r="T28" i="5"/>
  <c r="T44" i="5"/>
  <c r="T68" i="5"/>
  <c r="T55" i="5"/>
  <c r="T69" i="5"/>
  <c r="T22" i="5"/>
  <c r="T66" i="5"/>
  <c r="T39" i="5"/>
  <c r="T52" i="5"/>
  <c r="T43" i="5"/>
  <c r="T36" i="5"/>
  <c r="T58" i="5"/>
  <c r="T14" i="5"/>
  <c r="B40" i="5" s="1"/>
  <c r="T40" i="5"/>
  <c r="T35" i="5"/>
  <c r="T73" i="5"/>
  <c r="T32" i="5"/>
  <c r="T45" i="5"/>
  <c r="T62" i="5"/>
  <c r="T23" i="5"/>
  <c r="T17" i="5"/>
  <c r="B43" i="5" s="1"/>
  <c r="T21" i="5"/>
  <c r="B47" i="5" s="1"/>
  <c r="T25" i="5"/>
  <c r="T31" i="5"/>
  <c r="T53" i="5"/>
  <c r="T34" i="5"/>
  <c r="T24" i="5"/>
  <c r="T26" i="5"/>
  <c r="T13" i="5"/>
  <c r="B39" i="5" s="1"/>
  <c r="T65" i="5"/>
  <c r="T49" i="5"/>
  <c r="T12" i="5"/>
  <c r="B38" i="5" s="1"/>
  <c r="T63" i="5"/>
  <c r="C27" i="5" l="1"/>
  <c r="D27" i="5"/>
  <c r="C28" i="5"/>
  <c r="D28" i="5"/>
  <c r="C34" i="5"/>
  <c r="D34" i="5"/>
  <c r="C35" i="5"/>
  <c r="D35" i="5"/>
  <c r="C31" i="5"/>
  <c r="D31" i="5"/>
  <c r="C29" i="5"/>
  <c r="D29" i="5"/>
  <c r="C32" i="5"/>
  <c r="D32" i="5"/>
  <c r="C33" i="5"/>
  <c r="D33" i="5"/>
  <c r="C30" i="5"/>
  <c r="D30" i="5"/>
  <c r="C26" i="5"/>
  <c r="D26" i="5"/>
  <c r="B70" i="5"/>
  <c r="E70" i="5" s="1"/>
  <c r="B83" i="5"/>
  <c r="E83" i="5" s="1"/>
  <c r="C22" i="5"/>
  <c r="C83" i="5" s="1"/>
  <c r="B67" i="5"/>
  <c r="E67" i="5" s="1"/>
  <c r="C19" i="5"/>
  <c r="C80" i="5" s="1"/>
  <c r="B80" i="5"/>
  <c r="E80" i="5" s="1"/>
  <c r="B62" i="5"/>
  <c r="E62" i="5" s="1"/>
  <c r="C14" i="5"/>
  <c r="C75" i="5" s="1"/>
  <c r="B65" i="5"/>
  <c r="E65" i="5" s="1"/>
  <c r="C17" i="5"/>
  <c r="C78" i="5" s="1"/>
  <c r="B78" i="5"/>
  <c r="E78" i="5" s="1"/>
  <c r="B68" i="5"/>
  <c r="E68" i="5" s="1"/>
  <c r="B81" i="5"/>
  <c r="E81" i="5" s="1"/>
  <c r="C20" i="5"/>
  <c r="C81" i="5" s="1"/>
  <c r="B66" i="5"/>
  <c r="E66" i="5" s="1"/>
  <c r="C18" i="5"/>
  <c r="C79" i="5" s="1"/>
  <c r="B79" i="5"/>
  <c r="E79" i="5" s="1"/>
  <c r="B64" i="5"/>
  <c r="E64" i="5" s="1"/>
  <c r="C16" i="5"/>
  <c r="C77" i="5" s="1"/>
  <c r="B77" i="5"/>
  <c r="E77" i="5" s="1"/>
  <c r="B63" i="5"/>
  <c r="E63" i="5" s="1"/>
  <c r="B76" i="5"/>
  <c r="E76" i="5" s="1"/>
  <c r="C15" i="5"/>
  <c r="C76" i="5" s="1"/>
  <c r="B69" i="5"/>
  <c r="E69" i="5" s="1"/>
  <c r="B82" i="5"/>
  <c r="E82" i="5" s="1"/>
  <c r="C21" i="5"/>
  <c r="C82" i="5" s="1"/>
  <c r="B71" i="5"/>
  <c r="E71" i="5" s="1"/>
  <c r="B84" i="5"/>
  <c r="E84" i="5" s="1"/>
  <c r="C23" i="5"/>
  <c r="C84" i="5" s="1"/>
  <c r="C45" i="5"/>
  <c r="D45" i="5"/>
  <c r="C38" i="5"/>
  <c r="D38" i="5"/>
  <c r="C42" i="5"/>
  <c r="D42" i="5"/>
  <c r="C41" i="5"/>
  <c r="D41" i="5"/>
  <c r="C46" i="5"/>
  <c r="D46" i="5"/>
  <c r="C44" i="5"/>
  <c r="D44" i="5"/>
  <c r="C47" i="5"/>
  <c r="D47" i="5"/>
  <c r="C39" i="5"/>
  <c r="D39" i="5"/>
  <c r="C43" i="5"/>
  <c r="D43" i="5"/>
  <c r="C40" i="5"/>
  <c r="D40" i="5"/>
  <c r="D22" i="5"/>
  <c r="D23" i="5"/>
  <c r="D19" i="5"/>
  <c r="D18" i="5"/>
  <c r="D15" i="5"/>
  <c r="D14" i="5"/>
  <c r="D21" i="5"/>
  <c r="D16" i="5"/>
  <c r="D17" i="5"/>
  <c r="D20" i="5"/>
  <c r="C67" i="5" l="1"/>
  <c r="D80" i="5"/>
  <c r="D67" i="5"/>
  <c r="D68" i="5"/>
  <c r="D81" i="5"/>
  <c r="D62" i="5"/>
  <c r="D75" i="5"/>
  <c r="D84" i="5"/>
  <c r="D71" i="5"/>
  <c r="D65" i="5"/>
  <c r="D78" i="5"/>
  <c r="D63" i="5"/>
  <c r="D76" i="5"/>
  <c r="D83" i="5"/>
  <c r="D70" i="5"/>
  <c r="D69" i="5"/>
  <c r="D82" i="5"/>
  <c r="D64" i="5"/>
  <c r="D77" i="5"/>
  <c r="D79" i="5"/>
  <c r="D66" i="5"/>
  <c r="C70" i="5"/>
  <c r="C66" i="5"/>
  <c r="C69" i="5"/>
  <c r="C65" i="5"/>
  <c r="C71" i="5"/>
  <c r="C64" i="5"/>
  <c r="C63" i="5"/>
  <c r="C68" i="5"/>
  <c r="C62" i="5"/>
  <c r="D37" i="5"/>
  <c r="D25" i="5"/>
  <c r="D13" i="5"/>
  <c r="E85" i="5" l="1"/>
  <c r="D33" i="4" s="1"/>
  <c r="D35" i="4" s="1"/>
  <c r="C23" i="4" s="1"/>
  <c r="D61" i="5"/>
  <c r="D74" i="5"/>
  <c r="D34" i="4" l="1"/>
  <c r="D8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<sst xmlns="http://schemas.openxmlformats.org/spreadsheetml/2006/main" count="1454" uniqueCount="1007">
  <si>
    <t>Catégorie</t>
  </si>
  <si>
    <t>Code du site Natura 2000</t>
  </si>
  <si>
    <t>Nom du site</t>
  </si>
  <si>
    <t>Barème Horaire</t>
  </si>
  <si>
    <t>Description de l'intervention</t>
  </si>
  <si>
    <t>Code action</t>
  </si>
  <si>
    <t>Intitulé de l'action</t>
  </si>
  <si>
    <t>Description de la dépense (objet de la prestation ou de la sous-traitance)</t>
  </si>
  <si>
    <t xml:space="preserve">Dénomination du fournisseur </t>
  </si>
  <si>
    <t>Identification du justificatif (devis …)</t>
  </si>
  <si>
    <t>Montant présenté en € HT</t>
  </si>
  <si>
    <t>Montant TVA présenté en €
(à compléter uniquement si vous ne récupérez pas la TVA, ou si vous la récupérez partiellement)</t>
  </si>
  <si>
    <t>Montant réellement supporté en €</t>
  </si>
  <si>
    <t xml:space="preserve">Commentaires </t>
  </si>
  <si>
    <t>Dépenses de personnel</t>
  </si>
  <si>
    <t xml:space="preserve">Code Action </t>
  </si>
  <si>
    <t>Quantité</t>
  </si>
  <si>
    <t>Unité</t>
  </si>
  <si>
    <t>Type de Depense</t>
  </si>
  <si>
    <t>Coûts indirects</t>
  </si>
  <si>
    <t>TOTAL Projet</t>
  </si>
  <si>
    <t>Montant unitaire</t>
  </si>
  <si>
    <t>Montant présenté (€)</t>
  </si>
  <si>
    <t>FONDS EUROPEEN AGRICOLE POUR LE DEVELOPPEMENT RURAL (FEADER)</t>
  </si>
  <si>
    <t xml:space="preserve">Porteur du projet : </t>
  </si>
  <si>
    <t xml:space="preserve">Intitulé du projet : </t>
  </si>
  <si>
    <t>Commentaires</t>
  </si>
  <si>
    <t>N01Pi</t>
  </si>
  <si>
    <t>chantier lourd de restauration de milieux ouverts par débroussaillage</t>
  </si>
  <si>
    <t>N02Pi</t>
  </si>
  <si>
    <t>restauration des milieux ouverts par un brûlage dirigé</t>
  </si>
  <si>
    <t>N03Pi</t>
  </si>
  <si>
    <t>équipements pastoraux dans le cadre d'un projet de génie écologique</t>
  </si>
  <si>
    <t>N03Ri</t>
  </si>
  <si>
    <t>gestion pastorale d’entretien des milieux ouverts dans le cadre d'un projet de génie écologique</t>
  </si>
  <si>
    <t>N04R</t>
  </si>
  <si>
    <t>gestion par une fauche d’entretien des milieux ouverts</t>
  </si>
  <si>
    <t>N05R</t>
  </si>
  <si>
    <t>chantier d’entretien des milieux ouverts par gyrobroyage ou débroussaillage léger</t>
  </si>
  <si>
    <t>N06Pi</t>
  </si>
  <si>
    <t>réhabilitation ou plantation de haies, d’alignements d’arbres, d’arbres isolés, de vergers ou de bosquets</t>
  </si>
  <si>
    <t>N06R</t>
  </si>
  <si>
    <t>chantier d’entretien de haies, d’alignements d’arbres, d’arbres isolés, de bosquets ou de vergers</t>
  </si>
  <si>
    <t>N07P</t>
  </si>
  <si>
    <t>décapage ou étrépage sur de petites placettes en vue de développer des communautés pionnières d’habitats hygrophiles</t>
  </si>
  <si>
    <t>N08P</t>
  </si>
  <si>
    <t>griffage de surface ou décapage léger pour le maintien de communautés pionnières en milieu sec</t>
  </si>
  <si>
    <t>N09Pi</t>
  </si>
  <si>
    <t>création ou rétablissement de mares ou d’étangs</t>
  </si>
  <si>
    <t>N09R</t>
  </si>
  <si>
    <t>entretien de mares ou d’étangs</t>
  </si>
  <si>
    <t>N10R</t>
  </si>
  <si>
    <t>chantier d’entretien mécanique et de faucardage des formations végétales hygrophiles</t>
  </si>
  <si>
    <t>N11Pi</t>
  </si>
  <si>
    <t>restauration de ripisylves, de la végétation des berges et enlèvement raisonné des embâcles</t>
  </si>
  <si>
    <t>N11R</t>
  </si>
  <si>
    <t>entretien de ripisylves, de la végétation des berges et enlèvement raisonné des embâcles</t>
  </si>
  <si>
    <t>curage locaux des canaux et fossés dans les zones humides</t>
  </si>
  <si>
    <t>N13Pi</t>
  </si>
  <si>
    <t>chantier ou aménagements de lutte contre l’envasement des étangs, lacs et plans d’eau</t>
  </si>
  <si>
    <t>N14P</t>
  </si>
  <si>
    <t>restauration des ouvrages de petite hydraulique</t>
  </si>
  <si>
    <t>N14R</t>
  </si>
  <si>
    <t>gestion des ouvrages de petite hydraulique</t>
  </si>
  <si>
    <t>N15Pi</t>
  </si>
  <si>
    <t>restauration et aménagement des annexes hydrauliques</t>
  </si>
  <si>
    <t>N16Pi</t>
  </si>
  <si>
    <t>chantier de restauration de la diversité physique d’un cours d’eau et de sa dynamique érosive</t>
  </si>
  <si>
    <t>N17Pi</t>
  </si>
  <si>
    <t>effacement ou aménagement des obstacles à la migration des poissons dans le lit mineur des rivières</t>
  </si>
  <si>
    <t>N18Pi</t>
  </si>
  <si>
    <t>dévégétalisation et scarification des bancs alluvionnaires</t>
  </si>
  <si>
    <t>N19Pi</t>
  </si>
  <si>
    <t>restauration de frayères</t>
  </si>
  <si>
    <t>N20P et R</t>
  </si>
  <si>
    <t>chantier d’élimination ou de limitation d’une espèce indésirable</t>
  </si>
  <si>
    <t>N23Pi</t>
  </si>
  <si>
    <t>aménagements artificiels en faveur des espèces justifiant la désignation d’un site</t>
  </si>
  <si>
    <t>N24Pi</t>
  </si>
  <si>
    <t>travaux de mise en défens et de fermeture ou d’aménagements des accès</t>
  </si>
  <si>
    <t>N25Pi</t>
  </si>
  <si>
    <t>prise en charge de certains coûts visant à réduire l’impact des routes, chemins, dessertes et autres infrastructures linéaires</t>
  </si>
  <si>
    <t>N26Pi</t>
  </si>
  <si>
    <t>aménagements visant à informer les usagers pour limiter leur impact</t>
  </si>
  <si>
    <t>N27Pi</t>
  </si>
  <si>
    <t>opérations innovantes au profit d’espèces ou d’habitats</t>
  </si>
  <si>
    <t>N29i</t>
  </si>
  <si>
    <t>lutte contre l’érosion des milieux dunaires de la ceinture littorale, des plages et de l’arrière-plage</t>
  </si>
  <si>
    <t>N30 Pi et Ri</t>
  </si>
  <si>
    <t>maintien ou création d’écrans végétaux littoraux pour réduire l’impact des embruns pollués sur certains habitats côtiers sensibles</t>
  </si>
  <si>
    <t>N31i</t>
  </si>
  <si>
    <t>réhabilitation et protection de systèmes lagunaires</t>
  </si>
  <si>
    <t>N32</t>
  </si>
  <si>
    <t>restauration des laisses de mer</t>
  </si>
  <si>
    <t>Code et nom des sites N2000</t>
  </si>
  <si>
    <t>CODE SITE NATURA 2000</t>
  </si>
  <si>
    <t>NOM SITE NATURA 2000</t>
  </si>
  <si>
    <t>FR5400403</t>
  </si>
  <si>
    <t>Vallée de l'Issoire</t>
  </si>
  <si>
    <t>FR5400405</t>
  </si>
  <si>
    <t>Coteaux calcaires entre les Bouchauds et Marsac</t>
  </si>
  <si>
    <t>FR5400406</t>
  </si>
  <si>
    <t>Forêts de la Braconne et de Bois Blanc</t>
  </si>
  <si>
    <t>FR5400407</t>
  </si>
  <si>
    <t>Grotte de Rancogne</t>
  </si>
  <si>
    <t>FR5400408</t>
  </si>
  <si>
    <t>Vallée de la Tardoire</t>
  </si>
  <si>
    <t>FR5400410</t>
  </si>
  <si>
    <t>Les Chaumes Boissières et côteaux de Châteauneuf-sur-Charente</t>
  </si>
  <si>
    <t>FR5400411</t>
  </si>
  <si>
    <t>Chaumes du Vignac et de Clérignac</t>
  </si>
  <si>
    <t>FR5400413</t>
  </si>
  <si>
    <t>Vallées calcaires péri-angoumoisines</t>
  </si>
  <si>
    <t>FR5400417</t>
  </si>
  <si>
    <t>Vallée du Né et ses principaux affluents</t>
  </si>
  <si>
    <t>FR5400419</t>
  </si>
  <si>
    <t>Vallée de la Tude</t>
  </si>
  <si>
    <t>FR5400420</t>
  </si>
  <si>
    <t>Côteaux du Montmorélien</t>
  </si>
  <si>
    <t>FR5400422</t>
  </si>
  <si>
    <t>Landes de Touverac - Saint-Vallier</t>
  </si>
  <si>
    <t>FR5402009</t>
  </si>
  <si>
    <t>Vallée de la Charente entre Angoulème et Cognac et ses principaux affluents (SOLOIRE, BOEME, ECHELLE)</t>
  </si>
  <si>
    <t>FR5412006</t>
  </si>
  <si>
    <t>Vallée de la Charente en amont d'Angoulême</t>
  </si>
  <si>
    <t>FR5412021</t>
  </si>
  <si>
    <t>Plaine de Villefagnan</t>
  </si>
  <si>
    <t>FR5412023</t>
  </si>
  <si>
    <t>Plaines de Barbezières à Gourville</t>
  </si>
  <si>
    <t>FR7401103</t>
  </si>
  <si>
    <t>Vallée de la Dordogne sur l'ensemble de son cours et affluents</t>
  </si>
  <si>
    <t>FR7401104</t>
  </si>
  <si>
    <t>Tourbière de Négarioux Malsagne</t>
  </si>
  <si>
    <t>FR7401105</t>
  </si>
  <si>
    <t>Landes et zones humides de la Haute Vézère</t>
  </si>
  <si>
    <t>FR7401107</t>
  </si>
  <si>
    <t>Landes des Monédières</t>
  </si>
  <si>
    <t>FR7401108</t>
  </si>
  <si>
    <t>Landes et pelouses serpentinicoles du sud corrèzien</t>
  </si>
  <si>
    <t>FR7401109</t>
  </si>
  <si>
    <t>Gorges de la Vézère autour de Treignac</t>
  </si>
  <si>
    <t>FR7401110</t>
  </si>
  <si>
    <t>Forêt de la Cubesse</t>
  </si>
  <si>
    <t>FR7401111</t>
  </si>
  <si>
    <t>Vallée de la Vézère d’Uzerche à la limite départementale Corrèze / Dordogne</t>
  </si>
  <si>
    <t>FR7401113</t>
  </si>
  <si>
    <t>Vallée de la Montane vers Gimel-les-Cascades</t>
  </si>
  <si>
    <t>FR7401119</t>
  </si>
  <si>
    <t>Pelouses calcicoles et forêts du Causse corrézien</t>
  </si>
  <si>
    <t>FR7401120</t>
  </si>
  <si>
    <t>Abîmes de la Fage</t>
  </si>
  <si>
    <t>FR7401121</t>
  </si>
  <si>
    <t>Vallée du ruisseau du Moulin de Vignols</t>
  </si>
  <si>
    <t>FR7401122</t>
  </si>
  <si>
    <t>Ruisseaux de la région de Neuvic</t>
  </si>
  <si>
    <t>FR7401123</t>
  </si>
  <si>
    <t>Tourbières et fonds tourbeux de Bonnefond Péret Bel Air</t>
  </si>
  <si>
    <t>FR7401148</t>
  </si>
  <si>
    <t>Haute vallée de la Vienne</t>
  </si>
  <si>
    <t>FR7412001</t>
  </si>
  <si>
    <t>Gorges de la Dordogne</t>
  </si>
  <si>
    <t>FR7401124</t>
  </si>
  <si>
    <t>Bassin de Gouzon</t>
  </si>
  <si>
    <t>FR7401125</t>
  </si>
  <si>
    <t>Tourbière de l'étang du Bourdeau</t>
  </si>
  <si>
    <t>FR7401128</t>
  </si>
  <si>
    <t>Vallée de la Gioune</t>
  </si>
  <si>
    <t>FR7401129</t>
  </si>
  <si>
    <t>Vallée de la Creuse</t>
  </si>
  <si>
    <t>FR7401130</t>
  </si>
  <si>
    <t>Gorges de la Grande Creuse</t>
  </si>
  <si>
    <t>FR7401131</t>
  </si>
  <si>
    <t>Gorges de la Tardes et Vallée du Cher</t>
  </si>
  <si>
    <t>FR7401145</t>
  </si>
  <si>
    <t>Landes et zones humides autour du lac de Vassivière</t>
  </si>
  <si>
    <t>FR7401146</t>
  </si>
  <si>
    <t>Vallée du Taurion et affluents</t>
  </si>
  <si>
    <t>FR7412002</t>
  </si>
  <si>
    <t>Étang des Landes (double site Natura 2000 avec le site Bassin de Gouzon)</t>
  </si>
  <si>
    <t>FR7412003</t>
  </si>
  <si>
    <t>Plateau de Millevaches</t>
  </si>
  <si>
    <t>FR7200680</t>
  </si>
  <si>
    <t>Marais du Bas Médoc</t>
  </si>
  <si>
    <t>FR7200681</t>
  </si>
  <si>
    <t>Zones humides de l'arrière dune du littoral girondin</t>
  </si>
  <si>
    <t>FR7200682</t>
  </si>
  <si>
    <t>Palus de Saint-Loubès et d'Izon</t>
  </si>
  <si>
    <t>FR7200683</t>
  </si>
  <si>
    <t>Marais du Haut Médoc</t>
  </si>
  <si>
    <t>FR7200684</t>
  </si>
  <si>
    <t>Marais de Braud-et-Saint-Louis et de Saint-Ciers-sur-Gironde</t>
  </si>
  <si>
    <t>FR7200685</t>
  </si>
  <si>
    <t>Vallée et palus du Moron</t>
  </si>
  <si>
    <t>FR7200686</t>
  </si>
  <si>
    <t>Marais du Bec d'Ambès</t>
  </si>
  <si>
    <t>FR7200687</t>
  </si>
  <si>
    <t>Marais de Bruges, Blanquefort et Parampuyre</t>
  </si>
  <si>
    <t>FR7200688</t>
  </si>
  <si>
    <t>Bocage humide de Cadaujac et Saint-Médard-d'Eyrans</t>
  </si>
  <si>
    <t>FR7200689</t>
  </si>
  <si>
    <t>Vallées de la Saye et du Meudon</t>
  </si>
  <si>
    <t>FR7200690</t>
  </si>
  <si>
    <t>Réseau hydrographique de l'Engranne</t>
  </si>
  <si>
    <t>FR7200691</t>
  </si>
  <si>
    <t>Vallée de l'Euille</t>
  </si>
  <si>
    <t>FR7200692</t>
  </si>
  <si>
    <t>Réseau hydrographique du Dropt</t>
  </si>
  <si>
    <t>FR7200693</t>
  </si>
  <si>
    <t>Vallée du Ciron</t>
  </si>
  <si>
    <t>FR7200694</t>
  </si>
  <si>
    <t>Réseau hydrographique de la Bassanne</t>
  </si>
  <si>
    <t>FR7200695</t>
  </si>
  <si>
    <t>Réseau hydrographique du Lisos</t>
  </si>
  <si>
    <t>FR7200696</t>
  </si>
  <si>
    <t>Domaine départemental d'Hostens</t>
  </si>
  <si>
    <t>FR7200697</t>
  </si>
  <si>
    <t>Boisements à chênes verts des dunes du littoral girondin</t>
  </si>
  <si>
    <t>FR7200698</t>
  </si>
  <si>
    <t>Carrières de Cénac</t>
  </si>
  <si>
    <t>FR7200699</t>
  </si>
  <si>
    <t>Grottes du Trou Noir</t>
  </si>
  <si>
    <t>FR7200702</t>
  </si>
  <si>
    <t>Forêts dunaires de la Teste-de-Buch</t>
  </si>
  <si>
    <t>FR7200703</t>
  </si>
  <si>
    <t>Forêt de la Pointe de Grave et marais du Logit</t>
  </si>
  <si>
    <t>FR7200705</t>
  </si>
  <si>
    <t>Carrières souterraines de Villegouge</t>
  </si>
  <si>
    <t>FR7200708</t>
  </si>
  <si>
    <t>Lagunes de Saint-Magne et Louchats</t>
  </si>
  <si>
    <t>FR7200709</t>
  </si>
  <si>
    <t>Lagunes de Saint-Symphorien</t>
  </si>
  <si>
    <t>FR7200728</t>
  </si>
  <si>
    <t>Lagunes de Brocas</t>
  </si>
  <si>
    <t>FR7200797</t>
  </si>
  <si>
    <t>Réseau hydrographique du Gat Mort et du Saucats</t>
  </si>
  <si>
    <t>FR7200801</t>
  </si>
  <si>
    <t>Réseau hydrographique du Brion</t>
  </si>
  <si>
    <t>FR7200802</t>
  </si>
  <si>
    <t>Réseau hydrographique du Beuve</t>
  </si>
  <si>
    <t>FR7200803</t>
  </si>
  <si>
    <t>Réseau hydrographique du Gestas</t>
  </si>
  <si>
    <t>FR7200804</t>
  </si>
  <si>
    <t>Réseau hydrographique de la Pimpinne</t>
  </si>
  <si>
    <t>FR7200805</t>
  </si>
  <si>
    <t>Réseau hydrographique des Jalles de Saint-Médard et d'Eysines</t>
  </si>
  <si>
    <t>FR7210029</t>
  </si>
  <si>
    <t>Marais de Bruges</t>
  </si>
  <si>
    <t>FR7210030</t>
  </si>
  <si>
    <t>Côte médocaine : dunes boisées et dépression humides</t>
  </si>
  <si>
    <t>FR7210065</t>
  </si>
  <si>
    <t>Marais du Nord Médoc</t>
  </si>
  <si>
    <t>FR7212014</t>
  </si>
  <si>
    <t>Estuaire de la Gironde : marais du Blayais</t>
  </si>
  <si>
    <t>FR7200742</t>
  </si>
  <si>
    <t>Massif du Moulle de Jaout</t>
  </si>
  <si>
    <t>FR7200743</t>
  </si>
  <si>
    <t>Massif du Ger et du Lurien</t>
  </si>
  <si>
    <t>FR7200744</t>
  </si>
  <si>
    <t>Massif de Sesques et de l'Ossau</t>
  </si>
  <si>
    <t>FR7200745</t>
  </si>
  <si>
    <t>Massif du Montagnon</t>
  </si>
  <si>
    <t>FR7200746</t>
  </si>
  <si>
    <t>Massif de l'Anie et d'Espelunguère</t>
  </si>
  <si>
    <t>FR7200747</t>
  </si>
  <si>
    <t>Massif du Layens</t>
  </si>
  <si>
    <t>FR7200749</t>
  </si>
  <si>
    <t>Montagnes du Barétous</t>
  </si>
  <si>
    <t>FR7200750</t>
  </si>
  <si>
    <t>Montagnes de la Haute Soule</t>
  </si>
  <si>
    <t>FR7200751</t>
  </si>
  <si>
    <t>Montagnes du Pic des Escaliers</t>
  </si>
  <si>
    <t>FR7200752</t>
  </si>
  <si>
    <t>Massif des Arbailles</t>
  </si>
  <si>
    <t>FR7200753</t>
  </si>
  <si>
    <t>Forêt d'Iraty</t>
  </si>
  <si>
    <t>FR7200754</t>
  </si>
  <si>
    <t>Montagnes de Saint-Jean-Pied-de-Port</t>
  </si>
  <si>
    <t>FR7200756</t>
  </si>
  <si>
    <t>Montagnes des Aldudes</t>
  </si>
  <si>
    <t>FR7200758</t>
  </si>
  <si>
    <t>Massif du Baygoura</t>
  </si>
  <si>
    <t>FR7200759</t>
  </si>
  <si>
    <t>Massif du Mondarrain et de l'Artzamendi</t>
  </si>
  <si>
    <t>FR7200760</t>
  </si>
  <si>
    <t>Massif de la Rhune et de Choldocogagna</t>
  </si>
  <si>
    <t>FR7200766</t>
  </si>
  <si>
    <t>Vallon du Clamondé</t>
  </si>
  <si>
    <t>FR7200770</t>
  </si>
  <si>
    <t>Parc boisé du Château de Pau</t>
  </si>
  <si>
    <t>FR7200777</t>
  </si>
  <si>
    <t>Lac de Mouriscot</t>
  </si>
  <si>
    <t>FR7200779</t>
  </si>
  <si>
    <t>Coteaux de Castetpugon, de Cadillon et de Lembeye</t>
  </si>
  <si>
    <t>FR7200781</t>
  </si>
  <si>
    <t>Gave de Pau</t>
  </si>
  <si>
    <t>FR7200782</t>
  </si>
  <si>
    <t>Tourbière de Louvie-Juzon</t>
  </si>
  <si>
    <t>FR7200784</t>
  </si>
  <si>
    <t>Château d'Orthez et bords du gave</t>
  </si>
  <si>
    <t>FR7200786</t>
  </si>
  <si>
    <t>La Nive</t>
  </si>
  <si>
    <t>FR7200787</t>
  </si>
  <si>
    <t>L'Ardanavy (cours d'eau)</t>
  </si>
  <si>
    <t>FR7200788</t>
  </si>
  <si>
    <t>La Joyeuse (cours d'eau)</t>
  </si>
  <si>
    <t>FR7200789</t>
  </si>
  <si>
    <t>La Bidouze (cours d'eau)</t>
  </si>
  <si>
    <t>FR7200790</t>
  </si>
  <si>
    <t>Le Saison (cours d'eau)</t>
  </si>
  <si>
    <t>FR7200791</t>
  </si>
  <si>
    <t>Le Gave d'Oloron (cours d'eau) et marais de Labastide-Villefranche</t>
  </si>
  <si>
    <t>FR7200792</t>
  </si>
  <si>
    <t>Le Gave d'Aspe et le Lourdios (cours d'eau)</t>
  </si>
  <si>
    <t>FR7200793</t>
  </si>
  <si>
    <t>Le Gave d'Ossau</t>
  </si>
  <si>
    <t>FR7210087</t>
  </si>
  <si>
    <t>Hautes vallées d'Aspe et d'Ossau</t>
  </si>
  <si>
    <t>FR7210089</t>
  </si>
  <si>
    <t>Pènes du Moulle de Jaout</t>
  </si>
  <si>
    <t>FR7212003</t>
  </si>
  <si>
    <t>Haute Soule: massif forestier, gorges d'Holzarté et d'Olhadubi</t>
  </si>
  <si>
    <t>FR7212004</t>
  </si>
  <si>
    <t>Haute Soule : forêt des Arbailles</t>
  </si>
  <si>
    <t>FR7212005</t>
  </si>
  <si>
    <t>Haute Soule : forêt d'Iraty, Orgambidexka et Pic des Escaliers</t>
  </si>
  <si>
    <t>FR7212007</t>
  </si>
  <si>
    <t>Eth Thuron des Aureys</t>
  </si>
  <si>
    <t>FR7212008</t>
  </si>
  <si>
    <t>Haute Soule : massif de la Pierre Saint-Martin</t>
  </si>
  <si>
    <t>FR7212009</t>
  </si>
  <si>
    <t>Pics de l'Estibet et de Mondragon</t>
  </si>
  <si>
    <t>FR7212010</t>
  </si>
  <si>
    <t>Barrage d'Artix et saligue du Gave de Pau</t>
  </si>
  <si>
    <t>FR7212011</t>
  </si>
  <si>
    <t>Col de Lizarrieta</t>
  </si>
  <si>
    <t>FR7212012</t>
  </si>
  <si>
    <t>Vallée de la Nive des Aldudes, Col de Lindux</t>
  </si>
  <si>
    <t>FR7212015</t>
  </si>
  <si>
    <t>Haute Cize : Pic d'Herrozate et forêt d'Orion</t>
  </si>
  <si>
    <t>FR5400452</t>
  </si>
  <si>
    <t>Carrières des Pieds Grimaud</t>
  </si>
  <si>
    <t>FR5400453</t>
  </si>
  <si>
    <t>Landes du Pinail</t>
  </si>
  <si>
    <t>FR5400457</t>
  </si>
  <si>
    <t>Forêt et pelouses de Lussac-les-Châteaux</t>
  </si>
  <si>
    <t>FR5400458</t>
  </si>
  <si>
    <t>Brandes de la Pierre-La</t>
  </si>
  <si>
    <t>FR5400459</t>
  </si>
  <si>
    <t>Vallée du Corchon</t>
  </si>
  <si>
    <t>FR5400460</t>
  </si>
  <si>
    <t>Brandes de Montmorillon</t>
  </si>
  <si>
    <t>FR5400462</t>
  </si>
  <si>
    <t>Vallée de la Gartempe - Les Portes d'Enfer</t>
  </si>
  <si>
    <t>FR5400463</t>
  </si>
  <si>
    <t>Vallée de la Crochatière</t>
  </si>
  <si>
    <t>FR5400464</t>
  </si>
  <si>
    <t>Etangs d'Asnières</t>
  </si>
  <si>
    <t>FR5400467</t>
  </si>
  <si>
    <t>Vallée du Salleron</t>
  </si>
  <si>
    <t>FR5400535</t>
  </si>
  <si>
    <t>Vallée de l'Anglin</t>
  </si>
  <si>
    <t>FR5402004</t>
  </si>
  <si>
    <t>Basse vallée de la Gartempe</t>
  </si>
  <si>
    <t>FR5410014</t>
  </si>
  <si>
    <t>Forêt de Moulière, landes du Pinail, bois du Défens, du Fou et de la Roche de Bran</t>
  </si>
  <si>
    <t>FR5412015</t>
  </si>
  <si>
    <t>Camp de Montmorillon, Landes de Sainte-Marie</t>
  </si>
  <si>
    <t>FR5412016</t>
  </si>
  <si>
    <t>Plateau de Bellefonds</t>
  </si>
  <si>
    <t>FR5412017</t>
  </si>
  <si>
    <t>Bois de l'Hospice, étang de Beaufour et environs</t>
  </si>
  <si>
    <t>FR5412018</t>
  </si>
  <si>
    <t>Plaines du Mirebalais et du Neuvillois</t>
  </si>
  <si>
    <t>FR5412019</t>
  </si>
  <si>
    <t>Région de Pressac, étang de Combourg</t>
  </si>
  <si>
    <t>FR5400439</t>
  </si>
  <si>
    <t>Vallée de l'Argenton</t>
  </si>
  <si>
    <t>FR5400441</t>
  </si>
  <si>
    <t>Ruisseau le Magot</t>
  </si>
  <si>
    <t>FR5400442</t>
  </si>
  <si>
    <t>Bassin du Thouet amont</t>
  </si>
  <si>
    <t>FR5400443</t>
  </si>
  <si>
    <t>Vallée de l’Autize</t>
  </si>
  <si>
    <t>FR5400444</t>
  </si>
  <si>
    <t>Vallée du Magnerolles</t>
  </si>
  <si>
    <t>FR5400445</t>
  </si>
  <si>
    <t>Chaumes d'Avon</t>
  </si>
  <si>
    <t>FR5400447</t>
  </si>
  <si>
    <t>Vallée de la Boutonne</t>
  </si>
  <si>
    <t>FR5400448</t>
  </si>
  <si>
    <t>Carrières de Loubeau</t>
  </si>
  <si>
    <t>FR5400450</t>
  </si>
  <si>
    <t>Massif forestier de Chizé-Aulnay</t>
  </si>
  <si>
    <t>FR5402011</t>
  </si>
  <si>
    <t>Citerne de Sainte-Ouenne</t>
  </si>
  <si>
    <t>FR5412007</t>
  </si>
  <si>
    <t>Plaine de Niort Sud-Est</t>
  </si>
  <si>
    <t>FR5412013</t>
  </si>
  <si>
    <t>Plaine de Niort Nord-Ouest</t>
  </si>
  <si>
    <t>FR5412014</t>
  </si>
  <si>
    <t>Plaine d'Oiron-Thénezay</t>
  </si>
  <si>
    <t>FR5412022</t>
  </si>
  <si>
    <t>Plaine de La Mothe-Saint-Héray-Lezay</t>
  </si>
  <si>
    <t>FR7200660</t>
  </si>
  <si>
    <t>La Dordogne</t>
  </si>
  <si>
    <t>FR7200661</t>
  </si>
  <si>
    <t>Vallée de l'Isle de Périgueux à sa confluence avec la Dordogne</t>
  </si>
  <si>
    <t>FR7200662</t>
  </si>
  <si>
    <t>Vallée de la Dronne de Brantôme à sa confluence avec l'Isle</t>
  </si>
  <si>
    <t>FR7200663</t>
  </si>
  <si>
    <t>Vallée de la Nizonne</t>
  </si>
  <si>
    <t>FR7200664</t>
  </si>
  <si>
    <t>Coteaux calcaires de la vallée de la Dordogne</t>
  </si>
  <si>
    <t>FR7200665</t>
  </si>
  <si>
    <t>Coteaux calcaires de Proissans, Sainte-Nathalène et Saint-Vincent-le-Paluel</t>
  </si>
  <si>
    <t>FR7200666</t>
  </si>
  <si>
    <t>Vallées des Beunes</t>
  </si>
  <si>
    <t>FR7200667</t>
  </si>
  <si>
    <t>Coteaux calcaires de la vallée de la Vézère</t>
  </si>
  <si>
    <t>FR7200668</t>
  </si>
  <si>
    <t>La Vézère</t>
  </si>
  <si>
    <t>FR7200669</t>
  </si>
  <si>
    <t>Vallon de la Sandonie</t>
  </si>
  <si>
    <t>FR7200670</t>
  </si>
  <si>
    <t>Coteaux de la Dronne</t>
  </si>
  <si>
    <t>FR7200671</t>
  </si>
  <si>
    <t>Vallées de la Double</t>
  </si>
  <si>
    <t>FR7200672</t>
  </si>
  <si>
    <t>Coteaux calcaires du Causse de Daglan et de la Vallée du Céou</t>
  </si>
  <si>
    <t>FR7200673</t>
  </si>
  <si>
    <t>Grottes d'Azerat</t>
  </si>
  <si>
    <t>FR7200675</t>
  </si>
  <si>
    <t>Grotte de Saint-Sulpice d'Eymet</t>
  </si>
  <si>
    <t>FR7200676</t>
  </si>
  <si>
    <t>Coteaux calcaires de Borrèze</t>
  </si>
  <si>
    <t>FR7200795</t>
  </si>
  <si>
    <t>Tunnel de Saint-Amand-de-Coly</t>
  </si>
  <si>
    <t>FR7200807</t>
  </si>
  <si>
    <t>Tunnel d'Excideuil</t>
  </si>
  <si>
    <t>FR7200808</t>
  </si>
  <si>
    <t>Carrière de Lanquais - Les Roques</t>
  </si>
  <si>
    <t>FR7200809</t>
  </si>
  <si>
    <t>Réseau hydrographique de la Haute Dronne</t>
  </si>
  <si>
    <t>FR7200810</t>
  </si>
  <si>
    <t>Plateau d'Argentine</t>
  </si>
  <si>
    <t>FR7200710</t>
  </si>
  <si>
    <t>Dunes modernes du littoral landais d'Arcachon à Mimizan Plage</t>
  </si>
  <si>
    <t>FR7200711</t>
  </si>
  <si>
    <t>Dunes modernes du littoral landais de Mimizan Plage au Vieux-Boucau</t>
  </si>
  <si>
    <t>FR7200712</t>
  </si>
  <si>
    <t>Dunes modernes du littoral landais de Vieux-Boucau à Hossegor</t>
  </si>
  <si>
    <t>FR7200713</t>
  </si>
  <si>
    <t>Dunes modernes du littoral landais de Cap Breton à Tarnos</t>
  </si>
  <si>
    <t>FR7200714</t>
  </si>
  <si>
    <t>Zones humides de l'arrière dune du pays de Born et de Buch</t>
  </si>
  <si>
    <t>FR7200715</t>
  </si>
  <si>
    <t>Zones humides de l'ancien étang de Lit-et-Mixe</t>
  </si>
  <si>
    <t>FR7200716</t>
  </si>
  <si>
    <t>Zones humides de l'Étang de Léon</t>
  </si>
  <si>
    <t>FR7200717</t>
  </si>
  <si>
    <t>Zones humides de l'arrière dune du Marensin</t>
  </si>
  <si>
    <t>FR7200718</t>
  </si>
  <si>
    <t>Zones humides de Moliets, la Prade et Moisans</t>
  </si>
  <si>
    <t>FR7200719</t>
  </si>
  <si>
    <t>Zones humides associées au marais d'Orx</t>
  </si>
  <si>
    <t>FR7200720</t>
  </si>
  <si>
    <t>Barthes de l'Adour</t>
  </si>
  <si>
    <t>FR7200721</t>
  </si>
  <si>
    <t>Vallées de la Grande et de la Petite Leyre</t>
  </si>
  <si>
    <t>FR7200722</t>
  </si>
  <si>
    <t>Réseau hydrographique des affluents de la Midouze</t>
  </si>
  <si>
    <t>FR7200723</t>
  </si>
  <si>
    <t>Champ de tir de Captieux</t>
  </si>
  <si>
    <t>FR7200724</t>
  </si>
  <si>
    <t>L'Adour</t>
  </si>
  <si>
    <t>FR7200725</t>
  </si>
  <si>
    <t>Zone humide du Métro</t>
  </si>
  <si>
    <t>FR7200727</t>
  </si>
  <si>
    <t>Tourbière de Mées</t>
  </si>
  <si>
    <t>FR7200771</t>
  </si>
  <si>
    <t>Coteaux du Tursan</t>
  </si>
  <si>
    <t>FR7200806</t>
  </si>
  <si>
    <t>Réseau hydrographique du Midou et du Ludon</t>
  </si>
  <si>
    <t>FR7210031</t>
  </si>
  <si>
    <t>Courant d'Huchet</t>
  </si>
  <si>
    <t>FR7210063</t>
  </si>
  <si>
    <t>Domaine d'Orx</t>
  </si>
  <si>
    <t>FR7210077</t>
  </si>
  <si>
    <t>FR7210078</t>
  </si>
  <si>
    <t>Champ de tir du Poteau</t>
  </si>
  <si>
    <t>FR7212001</t>
  </si>
  <si>
    <t>Site d'Arjuzanx</t>
  </si>
  <si>
    <t>FR7200700</t>
  </si>
  <si>
    <t>La Garonne en Nouvelle-Aquitaine</t>
  </si>
  <si>
    <t>FR7200729</t>
  </si>
  <si>
    <t>Coteaux de la vallée de la Lémance</t>
  </si>
  <si>
    <t>FR7200732</t>
  </si>
  <si>
    <t>Coteaux de Thézac et de Montayral</t>
  </si>
  <si>
    <t>FR7200733</t>
  </si>
  <si>
    <t>Coteaux du Boudouyssou et plateau de Lascrozes</t>
  </si>
  <si>
    <t>FR7200736</t>
  </si>
  <si>
    <t>Coteaux du ruisseau des Gascons</t>
  </si>
  <si>
    <t>FR7200737</t>
  </si>
  <si>
    <t>Le Boudouyssou</t>
  </si>
  <si>
    <t>FR7200738</t>
  </si>
  <si>
    <t>L'Ourbise</t>
  </si>
  <si>
    <t>FR7200739</t>
  </si>
  <si>
    <t>Vallée de l'Avance</t>
  </si>
  <si>
    <t>FR7200741</t>
  </si>
  <si>
    <t>La Gélise</t>
  </si>
  <si>
    <t>FR7200798</t>
  </si>
  <si>
    <t>Site du Griffoul, confluence de l'Automne</t>
  </si>
  <si>
    <t>FR7200799</t>
  </si>
  <si>
    <t>Carrières de Castelculier</t>
  </si>
  <si>
    <t>FR7200800</t>
  </si>
  <si>
    <t>Caves de Nérac</t>
  </si>
  <si>
    <t>FR5400425</t>
  </si>
  <si>
    <t>Ile de Ré : dunes et forêts littorales</t>
  </si>
  <si>
    <t>FR5400433</t>
  </si>
  <si>
    <t>Dunes et forêts littorales de l'ile d'Oléron</t>
  </si>
  <si>
    <t>FR5400435</t>
  </si>
  <si>
    <t>Chaumes de Sechebec</t>
  </si>
  <si>
    <t>FR5400437</t>
  </si>
  <si>
    <t>Landes de Montendre</t>
  </si>
  <si>
    <t>FR5400438</t>
  </si>
  <si>
    <t>Marais et falaises des coteaux de Gironde</t>
  </si>
  <si>
    <t>FR5400465</t>
  </si>
  <si>
    <t>Landes de Cadeuil</t>
  </si>
  <si>
    <t>FR5400471</t>
  </si>
  <si>
    <t>Carrières de Saint-Savinien</t>
  </si>
  <si>
    <t>FR5400472</t>
  </si>
  <si>
    <t>Moyenne vallée de la Charente et Seugnes et Coran</t>
  </si>
  <si>
    <t>FR5400473</t>
  </si>
  <si>
    <t>Vallée de l'Antenne</t>
  </si>
  <si>
    <t>FR5402001</t>
  </si>
  <si>
    <t>Carrière de l'Enfer</t>
  </si>
  <si>
    <t>FR5402002</t>
  </si>
  <si>
    <t>Carrière de Fief de Foye</t>
  </si>
  <si>
    <t>FR5402003</t>
  </si>
  <si>
    <t>Carrières de Bellevue</t>
  </si>
  <si>
    <t>FR5402008</t>
  </si>
  <si>
    <t>Haute vallée de la Seugne en amont de pons et affluents</t>
  </si>
  <si>
    <t>FR5402010</t>
  </si>
  <si>
    <t>Vallées du Lary et du Palais</t>
  </si>
  <si>
    <t>FR5412005</t>
  </si>
  <si>
    <t>Vallée de la Charente moyenne et Seugnes</t>
  </si>
  <si>
    <t>FR5412011</t>
  </si>
  <si>
    <t>Estuaire de la Gironde : marais de la rive nord</t>
  </si>
  <si>
    <t>FR5412024</t>
  </si>
  <si>
    <t>Plaine de Néré à Bresdon</t>
  </si>
  <si>
    <t>FR7401133</t>
  </si>
  <si>
    <t>Etangs du nord de la Haute-Vienne</t>
  </si>
  <si>
    <t>FR7401135</t>
  </si>
  <si>
    <t>Tourbière de la source du ruisseau des Dauges</t>
  </si>
  <si>
    <t>FR7401137</t>
  </si>
  <si>
    <t>Pelouses et landes serpentinicoles du sud de la Haute Vienne</t>
  </si>
  <si>
    <t>FR7401138</t>
  </si>
  <si>
    <t>Etang de la Pouge</t>
  </si>
  <si>
    <t>FR7401141</t>
  </si>
  <si>
    <t>Mine de Chabannes et souterrains des Monts d'Ambazac</t>
  </si>
  <si>
    <t>FR7401142</t>
  </si>
  <si>
    <t>Ruisseau de Moissannes</t>
  </si>
  <si>
    <t>FR7401147</t>
  </si>
  <si>
    <t>Vallée de la Gartempe sur l'ensemble de son cours et affluents</t>
  </si>
  <si>
    <t>FR7401149</t>
  </si>
  <si>
    <t>Forêt d'Epagne</t>
  </si>
  <si>
    <t>h</t>
  </si>
  <si>
    <t>heure</t>
  </si>
  <si>
    <t>j</t>
  </si>
  <si>
    <t>jour</t>
  </si>
  <si>
    <t>ha</t>
  </si>
  <si>
    <t>hectare</t>
  </si>
  <si>
    <t>ml</t>
  </si>
  <si>
    <t>mètre linéaire</t>
  </si>
  <si>
    <t>m2</t>
  </si>
  <si>
    <t>mètre carré</t>
  </si>
  <si>
    <t>U</t>
  </si>
  <si>
    <t>unité</t>
  </si>
  <si>
    <t xml:space="preserve">Rattachement au barème FEADER </t>
  </si>
  <si>
    <t>B – Autres professions</t>
  </si>
  <si>
    <t>Agriculteurs et éleveurs, salariés de leur exploitation</t>
  </si>
  <si>
    <t xml:space="preserve">A – Cadres et prof Sup. </t>
  </si>
  <si>
    <t>Personnels de direction de la fonction publique (Etat, collectivités locales, hôpitaux)</t>
  </si>
  <si>
    <t>Ingénieurs de l'Etat (y.c. ingénieurs militaires) et assimilés</t>
  </si>
  <si>
    <t>Ingénieurs des collectivités locales et des hôpitaux</t>
  </si>
  <si>
    <t>Personnels administratifs de catégorie A des collectivités locales et hôpitaux publics (hors Enseignement, Patrimoine)</t>
  </si>
  <si>
    <t>Personnes exerçant un mandat politique ou syndical*</t>
  </si>
  <si>
    <t>Formateurs et animateurs de formation continue</t>
  </si>
  <si>
    <t>Professions intermédiaires administratives des collectivités locales</t>
  </si>
  <si>
    <t>Techniciens d'étude et de conseil en agriculture, eaux et forêt</t>
  </si>
  <si>
    <t>Techniciens d'exploitation et de contrôle de la production en agriculture, eaux et forêt</t>
  </si>
  <si>
    <t>Géomètres, topographes</t>
  </si>
  <si>
    <t>Techniciens des travaux publics de l'Etat et des collectivités locales</t>
  </si>
  <si>
    <t>Techniciens d'installation et de maintenance des équipements non industriels (hors informatique et télécommunications)</t>
  </si>
  <si>
    <t>Techniciens de l'environnement et du traitement des pollutions</t>
  </si>
  <si>
    <t>Techniciens d'installation, de maintenance, support et services aux utilisateurs en informatique</t>
  </si>
  <si>
    <t>Techniciens des laboratoires de recherche publique ou de l'enseignement</t>
  </si>
  <si>
    <t>Experts salariés de niveau technicien, techniciens divers</t>
  </si>
  <si>
    <t>Contremaîtres et agents d'encadrement (non cadres) en agriculture, sylviculture</t>
  </si>
  <si>
    <t>Agents de maîtrise et techniciens en production et distribution d'énergie, eau, chauffage</t>
  </si>
  <si>
    <t>Agents de maîtrise en entretien général, installation, travaux neufs (hors mécanique, électromécanique, électronique)</t>
  </si>
  <si>
    <t>Adjoints administratifs de la fonction publique (y c. enseignement)*</t>
  </si>
  <si>
    <t>Adjoints administratifs de l'Etat et assimilés (sauf Poste, France Télécom)</t>
  </si>
  <si>
    <t>Adjoints administratifs des collectivités locales</t>
  </si>
  <si>
    <t>Agents administratifs de la fonction publique (y c. enseignement)*</t>
  </si>
  <si>
    <t>Agents administratifs de l'Etat et assimilés (sauf Poste, France Télécom)</t>
  </si>
  <si>
    <t>Agents administratifs des collectivités locales</t>
  </si>
  <si>
    <t>Agents de service de la fonction publique (sauf écoles, hôpitaux)</t>
  </si>
  <si>
    <t>Ouvriers non qualifiés des travaux publics de l'Etat et des collectivités locales</t>
  </si>
  <si>
    <t>Porteur du  projet :</t>
  </si>
  <si>
    <t>Intitulé du projet :</t>
  </si>
  <si>
    <t>TOTAL</t>
  </si>
  <si>
    <t>X</t>
  </si>
  <si>
    <t>Les valeurs de la colonne "Montant total après application des OCS" sont à reporter dans l'onglet plan de financement, bloc "dépenses prévisionnelles" de votre demande d'aide sur "Mes Demarches en Nouvelle-Aquitaine"</t>
  </si>
  <si>
    <t>Synthèse</t>
  </si>
  <si>
    <t>Cellule remplie automatiquement avec une formule</t>
  </si>
  <si>
    <t>Cellule à compléter</t>
  </si>
  <si>
    <t>Bucheronnage</t>
  </si>
  <si>
    <t>Code Sous-action</t>
  </si>
  <si>
    <t>Intitulé sous-action</t>
  </si>
  <si>
    <t>code sous-action</t>
  </si>
  <si>
    <t>intitulé sous-action</t>
  </si>
  <si>
    <t>montant unitaire</t>
  </si>
  <si>
    <t>Abattage de ligneux, coupes, bûcheronnage</t>
  </si>
  <si>
    <t>€ / ha / an</t>
  </si>
  <si>
    <t>Broyage terrain facile</t>
  </si>
  <si>
    <t>Broyage terrain difficile</t>
  </si>
  <si>
    <t>broyage ou débroussaillage sur terrain facile d'accès, travaux facilement mécanisables</t>
  </si>
  <si>
    <t>broyage ou débroussaillage sur terrains inaccessibles : pents ou sols non portants (humides…)</t>
  </si>
  <si>
    <t>Clôture sols meubles</t>
  </si>
  <si>
    <t>Clôture hors sols meubles</t>
  </si>
  <si>
    <t>Clôture mobile</t>
  </si>
  <si>
    <t>Achat et pose de clôture fixe (intègre 2 entrées par km de clôture), sur sols meubles</t>
  </si>
  <si>
    <t>Achat et pose de clôture fixe (intègre 2 entrées par km de clôture), hors sols meubles</t>
  </si>
  <si>
    <t>Pose de clôture mobile</t>
  </si>
  <si>
    <t>Gardiennage</t>
  </si>
  <si>
    <t>Pâturage</t>
  </si>
  <si>
    <t>Pâturage itinérant</t>
  </si>
  <si>
    <t>Gardiennage (dont transport / déplacement des animaux). Le montant présenté est un forfait pour les 5 années du contrat</t>
  </si>
  <si>
    <t>Pâturage (intègre la pose de la clôture mobile, le nettoyage de l'emprise des clôtures et l'entretien des équipements pastoraux)</t>
  </si>
  <si>
    <t>Pâturage itinérant ou transhumant</t>
  </si>
  <si>
    <t>Fauche manuelle</t>
  </si>
  <si>
    <t>Fauche mécanique</t>
  </si>
  <si>
    <t>Fauche et exportation majoritairement manuelles</t>
  </si>
  <si>
    <t>Fauche et exportation mécaniques</t>
  </si>
  <si>
    <t>Broyage</t>
  </si>
  <si>
    <t>Broyage, gyrobroyage, débroussaillage, tronçonnage et bûcheronnage légers</t>
  </si>
  <si>
    <t>Gestion des résidus de coupe (export, rognage de souches…)</t>
  </si>
  <si>
    <t>Gestion des résidus de coupe</t>
  </si>
  <si>
    <t>Haie 1 rang - Préparation du terrain</t>
  </si>
  <si>
    <t>Haie 1 - achat</t>
  </si>
  <si>
    <t>Haie 1 - plantation</t>
  </si>
  <si>
    <t>Haie 1 - paillage</t>
  </si>
  <si>
    <t>Haie 1 - protection</t>
  </si>
  <si>
    <t>Haie 1 rang - Achat des plants</t>
  </si>
  <si>
    <t>Haie 1 rang - Plantation</t>
  </si>
  <si>
    <t>Haie 1 rang - Paillage</t>
  </si>
  <si>
    <t>Haie 1 rang - Protection des plants</t>
  </si>
  <si>
    <t>Haie 1 - préparation</t>
  </si>
  <si>
    <t>Haie 2 - préparation</t>
  </si>
  <si>
    <t>Haie 2 - achat</t>
  </si>
  <si>
    <t>Haie 2 - plantation</t>
  </si>
  <si>
    <t>Haie 2 - paillage</t>
  </si>
  <si>
    <t>Haie 2 - protection</t>
  </si>
  <si>
    <t>Haie 2 rangs - Préparation du terrain</t>
  </si>
  <si>
    <t>Haie 2 rangs - Achat des plants</t>
  </si>
  <si>
    <t>Haie 2 rangs - Plantation</t>
  </si>
  <si>
    <t>Haie 2 rangs - Paillage</t>
  </si>
  <si>
    <t>Haie 2 rangs - Protection des plants</t>
  </si>
  <si>
    <t>€ / ha /an</t>
  </si>
  <si>
    <t>€ / ml</t>
  </si>
  <si>
    <t>Verger - prépa manuelle</t>
  </si>
  <si>
    <t>Verger - prépa mécanique</t>
  </si>
  <si>
    <t>Verger - Plantation</t>
  </si>
  <si>
    <t>Verger - paillage</t>
  </si>
  <si>
    <t>Verger - plantation</t>
  </si>
  <si>
    <t>Verger - protection</t>
  </si>
  <si>
    <t>Verger - Préparation du terrain mécanique</t>
  </si>
  <si>
    <t>Verger - Préparation du terrain manuelle</t>
  </si>
  <si>
    <t>Verger - Paillage</t>
  </si>
  <si>
    <t>Verger - Protection des plants</t>
  </si>
  <si>
    <t>€ / arbre</t>
  </si>
  <si>
    <t>Bosquet - préparation</t>
  </si>
  <si>
    <t>Bosquet - achat</t>
  </si>
  <si>
    <t>Bosquet - plantation</t>
  </si>
  <si>
    <t>Bosquet - paillage</t>
  </si>
  <si>
    <t>Bosquet - protection</t>
  </si>
  <si>
    <t>Alignement / Bosquet - Préparation du terrain</t>
  </si>
  <si>
    <t>Alignement / Bosquet - Achat des plants</t>
  </si>
  <si>
    <t>Alignement / Bosquet - Plantation</t>
  </si>
  <si>
    <t>Alignement / Bosquet - Paillage</t>
  </si>
  <si>
    <t>Alignement / Bosquet - Protection des plants</t>
  </si>
  <si>
    <t>Haie - Taille</t>
  </si>
  <si>
    <t>Haie - Export</t>
  </si>
  <si>
    <t>Haie - Nettoyage</t>
  </si>
  <si>
    <t>Arbre - Taille</t>
  </si>
  <si>
    <t>Arbre - Nettoyage</t>
  </si>
  <si>
    <t>Arbre - Export</t>
  </si>
  <si>
    <t>Haie - Taille de la haie</t>
  </si>
  <si>
    <t>Haie - Nettoyage manuel ou mécanique du pied de la haie</t>
  </si>
  <si>
    <t>Haie - Exportation des produits de coupe</t>
  </si>
  <si>
    <t>Arbres isolés- Taille</t>
  </si>
  <si>
    <t>Arbres isolés - Nettoyage manuel ou mécanique des abords</t>
  </si>
  <si>
    <t>Arbres isolés - Exportation des produits de coupe</t>
  </si>
  <si>
    <t>€ / ml / intervention</t>
  </si>
  <si>
    <t>€ / arbre / intervention</t>
  </si>
  <si>
    <t>Débroussaillage S&lt;200</t>
  </si>
  <si>
    <t>Export</t>
  </si>
  <si>
    <t>Création</t>
  </si>
  <si>
    <t>Curage</t>
  </si>
  <si>
    <t>Débroussaillage 200&lt;S&lt;1000</t>
  </si>
  <si>
    <t>Export S&gt;1000</t>
  </si>
  <si>
    <t>Débroussaillage ou faucardage (surface de la mare comprise entre 100 et 200 m2)</t>
  </si>
  <si>
    <t>Débroussaillage ou faucardage (surface de la mare inférieure à 200 m2)</t>
  </si>
  <si>
    <t>€ / mare / intervention</t>
  </si>
  <si>
    <t>Création / restauration</t>
  </si>
  <si>
    <t>Curage / entretien</t>
  </si>
  <si>
    <t>Régénération</t>
  </si>
  <si>
    <t>Entretien</t>
  </si>
  <si>
    <t>Régénaration localisée des souches</t>
  </si>
  <si>
    <t>Entretien de la végétation</t>
  </si>
  <si>
    <t>Exportation des produits de coupe</t>
  </si>
  <si>
    <t>N12Pi et Ri</t>
  </si>
  <si>
    <t>Evacuation</t>
  </si>
  <si>
    <t>Entretien des berges</t>
  </si>
  <si>
    <t>Evacuation des matériaux</t>
  </si>
  <si>
    <t>Forfait matériel</t>
  </si>
  <si>
    <t>Forfait intervention</t>
  </si>
  <si>
    <t>€ / an</t>
  </si>
  <si>
    <t>€ / an / 1000m2</t>
  </si>
  <si>
    <t>commentaire "nb d'intervention</t>
  </si>
  <si>
    <t>Forfait matériel technique (cuissardes, gants adaptés, poubelle etc…) - quantité à renseigner dans le présent tableau : 1</t>
  </si>
  <si>
    <t>Matériels et équipements</t>
  </si>
  <si>
    <t xml:space="preserve">Prestation de service </t>
  </si>
  <si>
    <t>Actions : codes et intitulés</t>
  </si>
  <si>
    <t>Onglet 1</t>
  </si>
  <si>
    <t>Onglet 2</t>
  </si>
  <si>
    <t>Onglet 3</t>
  </si>
  <si>
    <t>Onglet 4</t>
  </si>
  <si>
    <t>Onglet 5</t>
  </si>
  <si>
    <t>Colonne cachée</t>
  </si>
  <si>
    <t>Code Action Instruction</t>
  </si>
  <si>
    <t>2 - MATERIELS et EQUIPEMENTS (dépenses faisant l'objet d'une facturation)</t>
  </si>
  <si>
    <t>Description de la dépense</t>
  </si>
  <si>
    <t>1- PRESTATIONS de SERVICE (dépenses faisant l'objet d'une facturation)</t>
  </si>
  <si>
    <t>3 - DEPENSES de PERSONNEL</t>
  </si>
  <si>
    <t>Catégorie A ou assimilé</t>
  </si>
  <si>
    <t>Stagiaire</t>
  </si>
  <si>
    <t>Catégorie B ou C ou assimilé</t>
  </si>
  <si>
    <t>Code action instruction</t>
  </si>
  <si>
    <t>Montant présenté en euro</t>
  </si>
  <si>
    <t>Montant total après application des options de coûts simplifiés</t>
  </si>
  <si>
    <t>Montant présenté en euro HT</t>
  </si>
  <si>
    <t>Montant TVA présenté en euro
(à compléter uniquement si vous ne récupérez pas la TVA, ou si vous la récupérez partiellement)</t>
  </si>
  <si>
    <t>Montant réellement supporté en euro</t>
  </si>
  <si>
    <t>€  (forfait pour 5 ans)</t>
  </si>
  <si>
    <t>Exportation des végétaux (surface de la mare supérieure à 1000 m2)</t>
  </si>
  <si>
    <t>Somme action hors suivi opé</t>
  </si>
  <si>
    <t>rapport (1) / (2)</t>
  </si>
  <si>
    <t>5 - SYNTHESE APRES APPLICATION DES OPTIONS DE COUTS SIMPLIFIES (OCS)</t>
  </si>
  <si>
    <t>6 - SYNTHESE par TYPES de dépense et par POSTES de dépense (actions)</t>
  </si>
  <si>
    <t>€ / mare</t>
  </si>
  <si>
    <t>Prestations de services</t>
  </si>
  <si>
    <t>Matériels/équipements</t>
  </si>
  <si>
    <t>Intitulé du poste</t>
  </si>
  <si>
    <t>Case à cocher</t>
  </si>
  <si>
    <t>Dépenses sur barême (à reporter sur la ligne TRAVAUX dans MDNA)</t>
  </si>
  <si>
    <t>Dépenses</t>
  </si>
  <si>
    <t>Montant raisonnable ou coût simplifié (€)</t>
  </si>
  <si>
    <t>Type de la dépense</t>
  </si>
  <si>
    <t>Dépenses sur barême</t>
  </si>
  <si>
    <t>N01Pi suivi opé</t>
  </si>
  <si>
    <t>N02Pi suivi opé</t>
  </si>
  <si>
    <t>N03Pi suivi opé</t>
  </si>
  <si>
    <t>N03Ri suivi opé</t>
  </si>
  <si>
    <t>N04R suivi opé</t>
  </si>
  <si>
    <t>N05R suivi opé</t>
  </si>
  <si>
    <t>N06Pi suivi opé</t>
  </si>
  <si>
    <t>N06R suivi opé</t>
  </si>
  <si>
    <t>N07P suivi opé</t>
  </si>
  <si>
    <t>N08P suivi opé</t>
  </si>
  <si>
    <t>N09Pi suivi opé</t>
  </si>
  <si>
    <t>N09R suivi opé</t>
  </si>
  <si>
    <t>N10R suivi opé</t>
  </si>
  <si>
    <t>N11Pi suivi opé</t>
  </si>
  <si>
    <t>N11R suivi opé</t>
  </si>
  <si>
    <t>N12Pi et Ri suivi opé</t>
  </si>
  <si>
    <t>N13Pi suivi opé</t>
  </si>
  <si>
    <t>N14P suivi opé</t>
  </si>
  <si>
    <t>N14R suivi opé</t>
  </si>
  <si>
    <t>N15Pi suivi opé</t>
  </si>
  <si>
    <t>N16Pi suivi opé</t>
  </si>
  <si>
    <t>N17Pi suivi opé</t>
  </si>
  <si>
    <t>N18Pi suivi opé</t>
  </si>
  <si>
    <t>N19Pi suivi opé</t>
  </si>
  <si>
    <t>N20P et R suivi opé</t>
  </si>
  <si>
    <t>N23Pi suivi opé</t>
  </si>
  <si>
    <t>N24Pi suivi opé</t>
  </si>
  <si>
    <t>N25Pi suivi opé</t>
  </si>
  <si>
    <t>N26Pi suivi opé</t>
  </si>
  <si>
    <t>N27Pi suivi opé</t>
  </si>
  <si>
    <t>N29i suivi opé</t>
  </si>
  <si>
    <t>N30 Pi et Ri suivi opé</t>
  </si>
  <si>
    <t>N31i suivi opé</t>
  </si>
  <si>
    <t>N32 suivi opé</t>
  </si>
  <si>
    <t>Total</t>
  </si>
  <si>
    <t>FR5400424</t>
  </si>
  <si>
    <t>Ile de Ré : Fier d'Ars</t>
  </si>
  <si>
    <t>FR5400429</t>
  </si>
  <si>
    <t>Marais de Rochefort</t>
  </si>
  <si>
    <t>FR5400430</t>
  </si>
  <si>
    <t>Vallée de la Charente (basse vallée)</t>
  </si>
  <si>
    <t>FR5400431</t>
  </si>
  <si>
    <t>Marais de Brouage (et marais nord d'Oléron)</t>
  </si>
  <si>
    <t>FR5400432</t>
  </si>
  <si>
    <t>Marais de la Seudre</t>
  </si>
  <si>
    <t>FR5400434</t>
  </si>
  <si>
    <t>Presqu'ile d'Arvert</t>
  </si>
  <si>
    <t>FR5400446</t>
  </si>
  <si>
    <t>Marais Poitevin</t>
  </si>
  <si>
    <t>FR5400469</t>
  </si>
  <si>
    <t>Pertuis Charentais</t>
  </si>
  <si>
    <t>FR5410012</t>
  </si>
  <si>
    <t>Anse du Fier d'Ars en Ré</t>
  </si>
  <si>
    <t>FR5410013</t>
  </si>
  <si>
    <t>Anse de Fouras, baie d'Yves, marais de Rochefort</t>
  </si>
  <si>
    <t>FR5410028</t>
  </si>
  <si>
    <t>Marais de Brouage, Ile d'Oléron</t>
  </si>
  <si>
    <t>FR5410100</t>
  </si>
  <si>
    <t>Marais poitevin</t>
  </si>
  <si>
    <t>FR5412012</t>
  </si>
  <si>
    <t>Bonne Anse, marais de Bréjat et de Saint Augustin</t>
  </si>
  <si>
    <t>FR5412020</t>
  </si>
  <si>
    <t>Marais et estuaire de la Seudre, île d'Oléron</t>
  </si>
  <si>
    <t>FR5412025</t>
  </si>
  <si>
    <t>Estuaire et basse vallée de la Charente</t>
  </si>
  <si>
    <t>FR5412026</t>
  </si>
  <si>
    <t>Pertuis charentais - Rochebonne</t>
  </si>
  <si>
    <t>FR7200677</t>
  </si>
  <si>
    <t>Estuaire de la Gironde</t>
  </si>
  <si>
    <t>FR7200678</t>
  </si>
  <si>
    <t>Dunes du littoral girondin de la Pointe de Grave au Cap Ferret</t>
  </si>
  <si>
    <t>FR7200679</t>
  </si>
  <si>
    <t>Bassin d'Arcachon et Cap Ferret</t>
  </si>
  <si>
    <t>FR7200774</t>
  </si>
  <si>
    <t>Baie de Chingoudy</t>
  </si>
  <si>
    <t>FR7200775</t>
  </si>
  <si>
    <t>Domaine d'Abbadia et corniche basque</t>
  </si>
  <si>
    <t>FR7200776</t>
  </si>
  <si>
    <t>Falaises de Saint-Jean-de-Luz à Biarritz</t>
  </si>
  <si>
    <t>FR7200785</t>
  </si>
  <si>
    <t>La Nivelle (estuaire, barthes et cours d'eau)</t>
  </si>
  <si>
    <t>FR7212002</t>
  </si>
  <si>
    <t>Rochers de Biarritz : le Bouccalot et la Roche ronde</t>
  </si>
  <si>
    <t>FR7212013</t>
  </si>
  <si>
    <t>Estuaire de la Bidassoa et baie de Fontarabie</t>
  </si>
  <si>
    <t>FR7212018</t>
  </si>
  <si>
    <t>Bassin d'Arcachon et banc d'Arguin</t>
  </si>
  <si>
    <t>Dépenses sur barème (Travaux)</t>
  </si>
  <si>
    <t>Dépenses de déplacement et de mission</t>
  </si>
  <si>
    <t>Version :</t>
  </si>
  <si>
    <t>Applicable aux dossiers déposés à partir du :</t>
  </si>
  <si>
    <t>- 1 devis ou pièce équivalente pour toutes les dépenses inférieures à 5 000 € HT</t>
  </si>
  <si>
    <t>- 2 devis ou pièces équivalentes pour toutes les dépenses comprises entre 5 000 € HT et 90 000 € HT</t>
  </si>
  <si>
    <t>- 3 devis ou pièces équivalentes pour toutes les dépenses supérieures à 90 000 € HT</t>
  </si>
  <si>
    <t>F12i</t>
  </si>
  <si>
    <t>Actions et sous-actions : pour utillisation dans l'onglet "dépenses_sur_barème"</t>
  </si>
  <si>
    <t>Numéro MDNA :</t>
  </si>
  <si>
    <t>Directeur/directrice</t>
  </si>
  <si>
    <t>Technicien/technicienne</t>
  </si>
  <si>
    <t>Postes AnimN2000</t>
  </si>
  <si>
    <t>Animateur/ animatrice</t>
  </si>
  <si>
    <t>Prestation services_Sous traitance</t>
  </si>
  <si>
    <t>Secrétaire</t>
  </si>
  <si>
    <t>Frais de personnel</t>
  </si>
  <si>
    <t>Chargé-e de mission</t>
  </si>
  <si>
    <t>Frais de déplacement</t>
  </si>
  <si>
    <t>SiGiste</t>
  </si>
  <si>
    <t>Coût indirect</t>
  </si>
  <si>
    <t>Formation</t>
  </si>
  <si>
    <t>Dépenses de déplacements/frais de mission</t>
  </si>
  <si>
    <t>Autres</t>
  </si>
  <si>
    <t>Menu déroulant Instruction</t>
  </si>
  <si>
    <t>OUI</t>
  </si>
  <si>
    <t>NON</t>
  </si>
  <si>
    <t>Montants retenus</t>
  </si>
  <si>
    <t>A-Cadres et professions intellectuelles supérieures</t>
  </si>
  <si>
    <t>B-Non cadres (prof intermédiaires, employés, ouvriers)</t>
  </si>
  <si>
    <t>Intitulés</t>
  </si>
  <si>
    <t>Barèmes</t>
  </si>
  <si>
    <t>Pièce justificative n°2</t>
  </si>
  <si>
    <t>Pièce justificative n°3</t>
  </si>
  <si>
    <t>Dénomination du fournisseur</t>
  </si>
  <si>
    <t>identification du justificatif (devis...)</t>
  </si>
  <si>
    <t>Montant HT</t>
  </si>
  <si>
    <r>
      <t xml:space="preserve">Message d'information sur le nombre de justificatifs demandés selon le montant présenté
</t>
    </r>
    <r>
      <rPr>
        <b/>
        <i/>
        <sz val="12"/>
        <rFont val="Arial"/>
        <family val="2"/>
      </rPr>
      <t>(Ne pas en tenir compte si procédure commande publique)</t>
    </r>
  </si>
  <si>
    <t>Colonnes à compléter avec les éléments des justificatifs correspondant aux prestataires choisis</t>
  </si>
  <si>
    <t>PRESTATIONS DE SERVICES et MATERIEL/EQUIPEMENT :</t>
  </si>
  <si>
    <r>
      <t>Nombre de justificatifs à présenter en fonction du montant de la dépense</t>
    </r>
    <r>
      <rPr>
        <u/>
        <sz val="12"/>
        <rFont val="Arial"/>
        <family val="2"/>
      </rPr>
      <t xml:space="preserve">  :</t>
    </r>
  </si>
  <si>
    <t>Les montants récapitulés à l'onglet 5 "Synthèse" sont à reporter dans l'onglet plan de financement, bloc "dépenses prévisionnelles" de votre demande d'aide sur "Mes Demarches en Nouvelle-Aquitaine"</t>
  </si>
  <si>
    <t>Colonnes à compléter avec les éléments des justificatifs correspondant aux fournisseurs choisis</t>
  </si>
  <si>
    <t>Onglet 6</t>
  </si>
  <si>
    <t>Liste des qualifications</t>
  </si>
  <si>
    <t>Qualification de l'agent (Cf onglet "6_Liste_qualifications")</t>
  </si>
  <si>
    <t>Nombre d'interventions</t>
  </si>
  <si>
    <t>N30Pi et Ri suivi opé</t>
  </si>
  <si>
    <t>Ajout de postes :</t>
  </si>
  <si>
    <t>F01i</t>
  </si>
  <si>
    <t>F02i</t>
  </si>
  <si>
    <t>F03i</t>
  </si>
  <si>
    <t>F05</t>
  </si>
  <si>
    <t>F06i</t>
  </si>
  <si>
    <t>F08</t>
  </si>
  <si>
    <t>F09i</t>
  </si>
  <si>
    <t>F10i</t>
  </si>
  <si>
    <t>F11</t>
  </si>
  <si>
    <t>F13i</t>
  </si>
  <si>
    <t>F14i</t>
  </si>
  <si>
    <t>F15i</t>
  </si>
  <si>
    <t xml:space="preserve">F16 </t>
  </si>
  <si>
    <t xml:space="preserve">F17i </t>
  </si>
  <si>
    <t>F01i - Suivi opé</t>
  </si>
  <si>
    <t>F02i - Suivi opé</t>
  </si>
  <si>
    <t>F03i - Suivi opé</t>
  </si>
  <si>
    <t>F05 - Suivi opé</t>
  </si>
  <si>
    <t>F06i - Suivi opé</t>
  </si>
  <si>
    <t>F08 - Suivi opé</t>
  </si>
  <si>
    <t>F09i -Suivi opé</t>
  </si>
  <si>
    <t>F10i - Suivi opé</t>
  </si>
  <si>
    <t>F11 - Suivi opé</t>
  </si>
  <si>
    <t>F12i - Suivi opé</t>
  </si>
  <si>
    <t>F13i - Suivi opé</t>
  </si>
  <si>
    <t>F14i - Suivi opé</t>
  </si>
  <si>
    <t>F15i - Suivi opé</t>
  </si>
  <si>
    <t>F16 – Suivi opé</t>
  </si>
  <si>
    <t>F17i – Suivi opé</t>
  </si>
  <si>
    <t>Création ou rétablissement de clairières ou de landes</t>
  </si>
  <si>
    <t>Création ou rétablissement de mares ou d’étangs forestiers</t>
  </si>
  <si>
    <t>Mise en oeuvre de régénérations dirigées</t>
  </si>
  <si>
    <t>Travaux de marquage, d’abattage ou de taille sans enjeu de production</t>
  </si>
  <si>
    <t>Chantier d’entretien et de restauration des ripisylves, de la végétation des berges et enlèvement raisonné des embâcles – contexte productif ou non</t>
  </si>
  <si>
    <t>Réalisation de dégagements ou débroussaillements manuels à la place de dégagements ou débroussaillements chimiques ou mécaniques</t>
  </si>
  <si>
    <t>Prise en charge de certains surcoûts d’investissement visant à réduire l’impact des dessertes en forêt</t>
  </si>
  <si>
    <t>Mise en défens de types d'habitat d'intérêt communautaire</t>
  </si>
  <si>
    <t>Chantiers d'élimination ou de limitation d'une espèce indésirable</t>
  </si>
  <si>
    <t>Dispositif favorisant le développement de bois sénescents</t>
  </si>
  <si>
    <t>Opérations innovantes au profit d’espèces ou d’habitats</t>
  </si>
  <si>
    <t>Investissements visant à informer les usagers de la forêt</t>
  </si>
  <si>
    <t>Travaux d’irrégularisation de peuplements forestiers selon une logique non productive</t>
  </si>
  <si>
    <t>Prise en charge du surcoût lié à la mise en oeuvre d’un débardage alternatif</t>
  </si>
  <si>
    <t>Travaux d’aménagement de lisière étagée</t>
  </si>
  <si>
    <t>4 - DEPENSES sur BAREME</t>
  </si>
  <si>
    <t>Mesure Forestière</t>
  </si>
  <si>
    <t>F16</t>
  </si>
  <si>
    <t>F17i</t>
  </si>
  <si>
    <t>Mise en œuvre de régénérations dirigées</t>
  </si>
  <si>
    <t>Prise en charge du surcoût lié à la mise en œuvre d’un débardage alternatif</t>
  </si>
  <si>
    <t>Ilot Natura 2000</t>
  </si>
  <si>
    <t>€ / ha</t>
  </si>
  <si>
    <t>Chêne (Diamètre Minimum d'éligibilité 40 cm)</t>
  </si>
  <si>
    <t>Erable (Diamètre Minimum d'éligibilité 40 cm)</t>
  </si>
  <si>
    <t>Frêne (Diamètre Minimum d'éligibilité 40 cm)</t>
  </si>
  <si>
    <t>Autres feuillus (Diamètre Minimum d'éligibilité 40 cm)</t>
  </si>
  <si>
    <t>Pin maritime (Diamètre Minimum d'éligibilité 40 cm)</t>
  </si>
  <si>
    <t>Autres résineux (Diamètre Minimum d'éligibilité 40 cm)</t>
  </si>
  <si>
    <t>Hêtre (Diamètre Minimum d'éligibilité 45 cm)</t>
  </si>
  <si>
    <t>Sapin pectiné (Diamètre Minimum d'éligibilité 50 cm)</t>
  </si>
  <si>
    <t>Surface de l'îlot (Surface Minimum 0,5 ha)</t>
  </si>
  <si>
    <t>F12i suivi opé</t>
  </si>
  <si>
    <t>F01i suivi opé</t>
  </si>
  <si>
    <t>F02i suivi opé</t>
  </si>
  <si>
    <t>F03i suivi opé</t>
  </si>
  <si>
    <t>F05 suivi opé</t>
  </si>
  <si>
    <t>F06i suivi opé</t>
  </si>
  <si>
    <t>F08 suivi opé</t>
  </si>
  <si>
    <t>F09i suivi opé</t>
  </si>
  <si>
    <t>F10i suivi opé</t>
  </si>
  <si>
    <t>F11 suivi opé</t>
  </si>
  <si>
    <t>F13i suivi opé</t>
  </si>
  <si>
    <t>F14i suivi opé</t>
  </si>
  <si>
    <t>F15i suivi opé</t>
  </si>
  <si>
    <t>F16 suivi opé</t>
  </si>
  <si>
    <t>F17i suivi opé</t>
  </si>
  <si>
    <t>Dépenses sur barèmes</t>
  </si>
  <si>
    <t>Conversion des heures du Temps de travail consacré au projet en nb décimal</t>
  </si>
  <si>
    <t>Nom de l'intervenant</t>
  </si>
  <si>
    <t>Temps de travail consacré au projet au format HH:MM</t>
  </si>
  <si>
    <t>Frais de déplacement et de mission</t>
  </si>
  <si>
    <r>
      <rPr>
        <b/>
        <sz val="11"/>
        <color rgb="FF333333"/>
        <rFont val="Roboto"/>
      </rPr>
      <t xml:space="preserve">Ma demande comporte des dépenses de personnel ; </t>
    </r>
    <r>
      <rPr>
        <sz val="11"/>
        <color rgb="FF333333"/>
        <rFont val="Roboto"/>
      </rPr>
      <t>je demande à bénéficier de l'aide sur les coûts indirects liés à l'opération, d'un taux forfaitaire clé en main de 15% appliqué sur le montant de dépenses de personnel obtenu après application du barème standard de coût unitaire.</t>
    </r>
  </si>
  <si>
    <r>
      <rPr>
        <b/>
        <sz val="11"/>
        <color rgb="FF333333"/>
        <rFont val="Roboto"/>
      </rPr>
      <t xml:space="preserve">Ma demande comporte des dépenses de personnel </t>
    </r>
    <r>
      <rPr>
        <sz val="11"/>
        <color rgb="FF333333"/>
        <rFont val="Roboto"/>
      </rPr>
      <t>; je demande à bénéficier de l'aide sur les dépenses de déplacement et de mission, d'un taux forfaitaire de 5,5% appliqué sur le montant de dépenses de personnel obtenu après application du barème standard de coût unitaire.</t>
    </r>
  </si>
  <si>
    <t>Ingénieurs et cadres techniques de l'environnement</t>
  </si>
  <si>
    <t xml:space="preserve">Autres personnels administratifs de catégorie B </t>
  </si>
  <si>
    <t xml:space="preserve">Autres personnels administratifs de catégorie A </t>
  </si>
  <si>
    <t>gestion résidus N05R</t>
  </si>
  <si>
    <t>Gestion résidus N01Pi</t>
  </si>
  <si>
    <t>Total Coûts indirect et frais de mission SO</t>
  </si>
  <si>
    <t>Somme actions suivi opération (1)</t>
  </si>
  <si>
    <t>Somme actions hors suivi opération (2)</t>
  </si>
  <si>
    <t>V1.0</t>
  </si>
  <si>
    <t xml:space="preserve">- Devis, Acte d'Engagement ou BPU retenu dans le cadre d'un marché public (dans ce cas, les données relatives aux pièces justificatives n°2 et n°3 ne sont pas à compléter) </t>
  </si>
  <si>
    <t>Attention les données des justificatifs comparatifs (prestataires non retenus) doivent également être renseignées sur chaque onglet dans les colonnes de droite sur fond vert (PJ n°2 et PJ n°3)</t>
  </si>
  <si>
    <t>Barème de travaux (à reporter sur la ligne TRAVAUX sur MDNA)</t>
  </si>
  <si>
    <t>DEMANDE D'AIDE "Contrat Natura 2000"  : AAP 2025</t>
  </si>
  <si>
    <t>Commentaire "nb d'interventions"</t>
  </si>
  <si>
    <t>Mesure Forestière
(oui/non)</t>
  </si>
  <si>
    <t>Dépense liée aux études et frais de suivi de l'opération (oui/non)</t>
  </si>
  <si>
    <t>Dépenses liées aux études et frais de suivi de l'opération
(oui/non)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</si>
</sst>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;\ #,##0.00;\ &quot; &quot;;@"/>
    <numFmt numFmtId="166" formatCode="[h]:mm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1"/>
      <color rgb="FF333333"/>
      <name val="Roboto"/>
    </font>
    <font>
      <sz val="11"/>
      <name val="Calibri"/>
      <family val="2"/>
      <scheme val="minor"/>
    </font>
    <font>
      <sz val="12"/>
      <name val="Calibri"/>
      <family val="2"/>
    </font>
    <font>
      <u/>
      <sz val="10"/>
      <color indexed="12"/>
      <name val="Calibri"/>
      <family val="2"/>
    </font>
    <font>
      <sz val="10"/>
      <color rgb="FF000000"/>
      <name val="Calibri Light"/>
      <family val="2"/>
    </font>
    <font>
      <b/>
      <sz val="24"/>
      <color rgb="FF366092"/>
      <name val="Arial"/>
      <family val="2"/>
    </font>
    <font>
      <sz val="11"/>
      <color theme="1"/>
      <name val="Calibri"/>
      <family val="2"/>
    </font>
    <font>
      <b/>
      <sz val="14"/>
      <color rgb="FF366092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rgb="FF366092"/>
      <name val="Calibri"/>
      <family val="2"/>
    </font>
    <font>
      <sz val="12"/>
      <name val="Arial"/>
      <family val="2"/>
    </font>
    <font>
      <b/>
      <sz val="14"/>
      <color rgb="FF000000"/>
      <name val="Calibri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305496"/>
      <name val="Arial"/>
      <family val="2"/>
    </font>
    <font>
      <sz val="10"/>
      <color rgb="FF000000"/>
      <name val="Arial"/>
      <family val="2"/>
    </font>
    <font>
      <b/>
      <sz val="14"/>
      <color rgb="FF305496"/>
      <name val="Arial"/>
      <family val="2"/>
    </font>
    <font>
      <sz val="12"/>
      <color rgb="FF305496"/>
      <name val="Arial"/>
      <family val="2"/>
    </font>
    <font>
      <sz val="12"/>
      <color rgb="FFFF0000"/>
      <name val="Arial"/>
      <family val="2"/>
    </font>
    <font>
      <u/>
      <sz val="12"/>
      <name val="Arial"/>
      <family val="2"/>
    </font>
    <font>
      <sz val="14"/>
      <color rgb="FF305496"/>
      <name val="Arial"/>
      <family val="2"/>
    </font>
    <font>
      <sz val="10"/>
      <color rgb="FF393939"/>
      <name val="Calibri Light"/>
      <family val="2"/>
    </font>
    <font>
      <b/>
      <sz val="12"/>
      <color theme="0"/>
      <name val="Calibri"/>
      <family val="2"/>
    </font>
    <font>
      <sz val="12"/>
      <color theme="0"/>
      <name val="Calibri"/>
      <family val="2"/>
    </font>
    <font>
      <b/>
      <sz val="16"/>
      <color theme="0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C00000"/>
      <name val="Calibri"/>
      <family val="2"/>
      <scheme val="minor"/>
    </font>
    <font>
      <b/>
      <i/>
      <sz val="12"/>
      <name val="Arial"/>
      <family val="2"/>
    </font>
    <font>
      <b/>
      <sz val="14"/>
      <color rgb="FFC00000"/>
      <name val="Arial"/>
      <family val="2"/>
    </font>
    <font>
      <b/>
      <u/>
      <sz val="14"/>
      <color rgb="FF305496"/>
      <name val="Arial"/>
      <family val="2"/>
    </font>
    <font>
      <u/>
      <sz val="14"/>
      <color rgb="FF305496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333333"/>
      <name val="Roboto"/>
    </font>
    <font>
      <sz val="11"/>
      <color theme="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00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ABF8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E6E6E6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AC89F"/>
        <bgColor indexed="64"/>
      </patternFill>
    </fill>
    <fill>
      <patternFill patternType="solid">
        <fgColor rgb="FF7ABC32"/>
        <bgColor indexed="64"/>
      </patternFill>
    </fill>
    <fill>
      <patternFill patternType="solid">
        <fgColor rgb="FFADC1E5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C00000"/>
        <bgColor rgb="FF000000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6B6B6B"/>
      </left>
      <right style="medium">
        <color rgb="FF6B6B6B"/>
      </right>
      <top style="medium">
        <color rgb="FF6B6B6B"/>
      </top>
      <bottom style="medium">
        <color rgb="FF6B6B6B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320">
    <xf numFmtId="0" fontId="0" fillId="0" borderId="0" xfId="0"/>
    <xf numFmtId="0" fontId="3" fillId="7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8" borderId="15" xfId="0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8" borderId="16" xfId="0" applyFill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9" borderId="10" xfId="0" applyFill="1" applyBorder="1" applyAlignment="1">
      <alignment horizontal="left" vertical="center" wrapText="1"/>
    </xf>
    <xf numFmtId="0" fontId="0" fillId="10" borderId="10" xfId="0" applyFill="1" applyBorder="1" applyAlignment="1">
      <alignment horizontal="left" vertical="center" wrapText="1"/>
    </xf>
    <xf numFmtId="0" fontId="0" fillId="5" borderId="10" xfId="0" applyFill="1" applyBorder="1" applyAlignment="1">
      <alignment horizontal="left" vertical="center" wrapText="1"/>
    </xf>
    <xf numFmtId="0" fontId="8" fillId="12" borderId="10" xfId="0" applyFont="1" applyFill="1" applyBorder="1" applyAlignment="1">
      <alignment horizontal="left" vertical="center" wrapText="1"/>
    </xf>
    <xf numFmtId="0" fontId="0" fillId="13" borderId="10" xfId="0" applyFill="1" applyBorder="1" applyAlignment="1">
      <alignment horizontal="left" vertical="center" wrapText="1"/>
    </xf>
    <xf numFmtId="0" fontId="0" fillId="14" borderId="10" xfId="0" applyFill="1" applyBorder="1" applyAlignment="1">
      <alignment horizontal="left" vertical="center" wrapText="1"/>
    </xf>
    <xf numFmtId="0" fontId="0" fillId="15" borderId="10" xfId="0" applyFill="1" applyBorder="1" applyAlignment="1">
      <alignment horizontal="left" vertical="center" wrapText="1"/>
    </xf>
    <xf numFmtId="0" fontId="0" fillId="11" borderId="10" xfId="0" applyFill="1" applyBorder="1" applyAlignment="1">
      <alignment horizontal="left" vertical="center" wrapText="1"/>
    </xf>
    <xf numFmtId="0" fontId="0" fillId="16" borderId="10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/>
    </xf>
    <xf numFmtId="0" fontId="27" fillId="0" borderId="10" xfId="0" applyFont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vertical="center"/>
    </xf>
    <xf numFmtId="0" fontId="0" fillId="0" borderId="10" xfId="0" applyBorder="1"/>
    <xf numFmtId="0" fontId="0" fillId="0" borderId="10" xfId="0" applyFill="1" applyBorder="1"/>
    <xf numFmtId="0" fontId="0" fillId="0" borderId="13" xfId="0" applyBorder="1" applyAlignment="1">
      <alignment vertical="center" wrapText="1"/>
    </xf>
    <xf numFmtId="0" fontId="0" fillId="5" borderId="27" xfId="0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Protection="1"/>
    <xf numFmtId="0" fontId="12" fillId="17" borderId="0" xfId="0" applyFont="1" applyFill="1" applyProtection="1"/>
    <xf numFmtId="0" fontId="13" fillId="0" borderId="0" xfId="0" applyFont="1" applyProtection="1"/>
    <xf numFmtId="0" fontId="14" fillId="17" borderId="0" xfId="0" applyFont="1" applyFill="1" applyAlignment="1" applyProtection="1">
      <alignment horizontal="left" vertical="center"/>
    </xf>
    <xf numFmtId="0" fontId="13" fillId="17" borderId="0" xfId="0" applyFont="1" applyFill="1" applyProtection="1"/>
    <xf numFmtId="0" fontId="14" fillId="0" borderId="25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30" fillId="2" borderId="24" xfId="0" applyFont="1" applyFill="1" applyBorder="1" applyAlignment="1" applyProtection="1">
      <alignment horizontal="center"/>
    </xf>
    <xf numFmtId="0" fontId="3" fillId="19" borderId="9" xfId="0" applyFont="1" applyFill="1" applyBorder="1" applyAlignment="1" applyProtection="1">
      <alignment vertical="center" wrapText="1"/>
    </xf>
    <xf numFmtId="0" fontId="5" fillId="2" borderId="10" xfId="2" applyFont="1" applyFill="1" applyBorder="1" applyAlignment="1" applyProtection="1">
      <alignment horizontal="center" vertical="center" wrapText="1"/>
    </xf>
    <xf numFmtId="0" fontId="5" fillId="2" borderId="21" xfId="2" applyFont="1" applyFill="1" applyBorder="1" applyAlignment="1" applyProtection="1">
      <alignment horizontal="center" vertical="center" wrapText="1"/>
    </xf>
    <xf numFmtId="0" fontId="5" fillId="2" borderId="1" xfId="2" applyFont="1" applyFill="1" applyBorder="1" applyAlignment="1" applyProtection="1">
      <alignment horizontal="center" vertical="center" wrapText="1"/>
    </xf>
    <xf numFmtId="0" fontId="0" fillId="0" borderId="10" xfId="0" applyBorder="1" applyProtection="1"/>
    <xf numFmtId="0" fontId="3" fillId="9" borderId="10" xfId="0" applyFont="1" applyFill="1" applyBorder="1" applyAlignment="1" applyProtection="1">
      <alignment horizontal="center" vertical="center" wrapText="1"/>
    </xf>
    <xf numFmtId="0" fontId="3" fillId="9" borderId="9" xfId="0" applyFont="1" applyFill="1" applyBorder="1" applyAlignment="1" applyProtection="1">
      <alignment wrapText="1"/>
    </xf>
    <xf numFmtId="164" fontId="0" fillId="9" borderId="10" xfId="1" applyNumberFormat="1" applyFont="1" applyFill="1" applyBorder="1" applyAlignment="1" applyProtection="1">
      <alignment horizontal="center" vertical="center"/>
    </xf>
    <xf numFmtId="0" fontId="3" fillId="19" borderId="10" xfId="0" applyFont="1" applyFill="1" applyBorder="1" applyAlignment="1" applyProtection="1">
      <alignment vertical="center" wrapText="1"/>
    </xf>
    <xf numFmtId="0" fontId="3" fillId="19" borderId="9" xfId="0" applyFont="1" applyFill="1" applyBorder="1" applyAlignment="1" applyProtection="1">
      <alignment horizontal="left" vertical="center" wrapText="1"/>
    </xf>
    <xf numFmtId="164" fontId="3" fillId="19" borderId="10" xfId="1" applyNumberFormat="1" applyFont="1" applyFill="1" applyBorder="1" applyAlignment="1" applyProtection="1">
      <alignment horizontal="center" vertical="center"/>
    </xf>
    <xf numFmtId="0" fontId="5" fillId="3" borderId="30" xfId="2" applyFont="1" applyFill="1" applyBorder="1" applyAlignment="1" applyProtection="1">
      <alignment horizontal="center" vertical="center" wrapText="1"/>
    </xf>
    <xf numFmtId="0" fontId="5" fillId="3" borderId="0" xfId="2" applyFont="1" applyFill="1" applyBorder="1" applyAlignment="1" applyProtection="1">
      <alignment horizontal="left" vertical="center" wrapText="1"/>
    </xf>
    <xf numFmtId="164" fontId="3" fillId="3" borderId="10" xfId="1" applyNumberFormat="1" applyFont="1" applyFill="1" applyBorder="1" applyAlignment="1" applyProtection="1">
      <alignment horizontal="center" vertical="center"/>
    </xf>
    <xf numFmtId="0" fontId="3" fillId="9" borderId="9" xfId="0" applyFont="1" applyFill="1" applyBorder="1" applyAlignment="1" applyProtection="1">
      <alignment horizontal="left" vertical="center" wrapText="1"/>
    </xf>
    <xf numFmtId="0" fontId="0" fillId="3" borderId="0" xfId="0" applyFill="1" applyProtection="1"/>
    <xf numFmtId="0" fontId="0" fillId="3" borderId="9" xfId="0" applyFill="1" applyBorder="1" applyAlignment="1" applyProtection="1">
      <alignment horizontal="center" vertical="center" wrapText="1"/>
    </xf>
    <xf numFmtId="0" fontId="0" fillId="3" borderId="9" xfId="0" applyFill="1" applyBorder="1" applyAlignment="1" applyProtection="1">
      <alignment horizontal="left" vertical="center" wrapText="1"/>
    </xf>
    <xf numFmtId="0" fontId="0" fillId="3" borderId="9" xfId="0" applyFill="1" applyBorder="1" applyAlignment="1" applyProtection="1">
      <alignment wrapText="1"/>
    </xf>
    <xf numFmtId="0" fontId="3" fillId="10" borderId="10" xfId="0" applyFont="1" applyFill="1" applyBorder="1" applyProtection="1"/>
    <xf numFmtId="0" fontId="17" fillId="17" borderId="0" xfId="0" applyFont="1" applyFill="1" applyProtection="1"/>
    <xf numFmtId="164" fontId="21" fillId="10" borderId="10" xfId="0" applyNumberFormat="1" applyFont="1" applyFill="1" applyBorder="1" applyProtection="1"/>
    <xf numFmtId="0" fontId="0" fillId="10" borderId="0" xfId="0" applyFill="1" applyProtection="1"/>
    <xf numFmtId="4" fontId="13" fillId="17" borderId="0" xfId="0" applyNumberFormat="1" applyFont="1" applyFill="1" applyProtection="1"/>
    <xf numFmtId="0" fontId="21" fillId="0" borderId="0" xfId="0" applyFont="1" applyProtection="1"/>
    <xf numFmtId="0" fontId="0" fillId="0" borderId="0" xfId="0" applyAlignment="1" applyProtection="1">
      <alignment wrapText="1"/>
    </xf>
    <xf numFmtId="0" fontId="0" fillId="10" borderId="1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0" fillId="0" borderId="0" xfId="0" applyBorder="1" applyProtection="1"/>
    <xf numFmtId="0" fontId="0" fillId="20" borderId="10" xfId="0" applyFill="1" applyBorder="1" applyAlignment="1" applyProtection="1">
      <alignment horizontal="center" vertical="center" wrapText="1"/>
      <protection locked="0"/>
    </xf>
    <xf numFmtId="164" fontId="0" fillId="20" borderId="10" xfId="0" applyNumberForma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wrapText="1"/>
    </xf>
    <xf numFmtId="0" fontId="16" fillId="17" borderId="0" xfId="0" applyFont="1" applyFill="1" applyAlignment="1" applyProtection="1">
      <alignment wrapText="1"/>
    </xf>
    <xf numFmtId="0" fontId="0" fillId="0" borderId="0" xfId="0" applyFill="1" applyProtection="1"/>
    <xf numFmtId="0" fontId="21" fillId="0" borderId="0" xfId="0" applyFont="1" applyFill="1" applyProtection="1"/>
    <xf numFmtId="0" fontId="0" fillId="0" borderId="0" xfId="0" applyAlignment="1" applyProtection="1">
      <alignment vertical="center"/>
    </xf>
    <xf numFmtId="0" fontId="0" fillId="0" borderId="0" xfId="0" applyAlignment="1" applyProtection="1">
      <alignment vertical="top" wrapText="1"/>
    </xf>
    <xf numFmtId="165" fontId="6" fillId="17" borderId="0" xfId="0" applyNumberFormat="1" applyFont="1" applyFill="1" applyAlignment="1" applyProtection="1">
      <alignment horizontal="center"/>
    </xf>
    <xf numFmtId="0" fontId="0" fillId="3" borderId="3" xfId="0" applyFill="1" applyBorder="1" applyAlignment="1" applyProtection="1">
      <alignment horizontal="center"/>
    </xf>
    <xf numFmtId="0" fontId="5" fillId="2" borderId="4" xfId="2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20" fillId="0" borderId="0" xfId="0" applyFont="1" applyFill="1" applyBorder="1" applyAlignment="1" applyProtection="1"/>
    <xf numFmtId="164" fontId="0" fillId="10" borderId="10" xfId="0" applyNumberFormat="1" applyFill="1" applyBorder="1" applyProtection="1"/>
    <xf numFmtId="10" fontId="0" fillId="10" borderId="10" xfId="0" applyNumberFormat="1" applyFill="1" applyBorder="1" applyProtection="1"/>
    <xf numFmtId="0" fontId="3" fillId="0" borderId="0" xfId="0" applyFont="1" applyAlignment="1" applyProtection="1">
      <alignment wrapText="1"/>
    </xf>
    <xf numFmtId="0" fontId="0" fillId="23" borderId="10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23" borderId="15" xfId="0" applyFill="1" applyBorder="1" applyAlignment="1">
      <alignment wrapText="1"/>
    </xf>
    <xf numFmtId="0" fontId="0" fillId="23" borderId="16" xfId="0" applyFill="1" applyBorder="1" applyAlignment="1">
      <alignment wrapText="1"/>
    </xf>
    <xf numFmtId="0" fontId="0" fillId="0" borderId="15" xfId="0" applyBorder="1" applyAlignment="1">
      <alignment wrapText="1"/>
    </xf>
    <xf numFmtId="0" fontId="0" fillId="5" borderId="15" xfId="0" applyFill="1" applyBorder="1" applyAlignment="1">
      <alignment horizontal="left" vertical="center" wrapText="1"/>
    </xf>
    <xf numFmtId="0" fontId="0" fillId="0" borderId="16" xfId="0" applyBorder="1" applyAlignment="1">
      <alignment wrapText="1"/>
    </xf>
    <xf numFmtId="0" fontId="16" fillId="17" borderId="0" xfId="0" applyFont="1" applyFill="1" applyAlignment="1" applyProtection="1">
      <alignment horizontal="center" wrapText="1"/>
    </xf>
    <xf numFmtId="0" fontId="27" fillId="0" borderId="0" xfId="0" applyFont="1"/>
    <xf numFmtId="0" fontId="31" fillId="17" borderId="0" xfId="0" applyFont="1" applyFill="1" applyAlignment="1">
      <alignment horizontal="left" vertical="center"/>
    </xf>
    <xf numFmtId="0" fontId="32" fillId="17" borderId="0" xfId="0" applyFont="1" applyFill="1"/>
    <xf numFmtId="0" fontId="27" fillId="17" borderId="0" xfId="0" applyFont="1" applyFill="1"/>
    <xf numFmtId="0" fontId="33" fillId="17" borderId="0" xfId="0" applyFont="1" applyFill="1" applyAlignment="1">
      <alignment horizontal="left" vertical="center"/>
    </xf>
    <xf numFmtId="0" fontId="23" fillId="17" borderId="0" xfId="0" applyFont="1" applyFill="1" applyAlignment="1">
      <alignment horizontal="left" vertical="center"/>
    </xf>
    <xf numFmtId="0" fontId="34" fillId="17" borderId="0" xfId="0" applyFont="1" applyFill="1" applyAlignment="1">
      <alignment horizontal="right"/>
    </xf>
    <xf numFmtId="0" fontId="18" fillId="17" borderId="0" xfId="0" applyFont="1" applyFill="1" applyAlignment="1">
      <alignment horizontal="left"/>
    </xf>
    <xf numFmtId="0" fontId="24" fillId="17" borderId="0" xfId="0" applyFont="1" applyFill="1" applyAlignment="1">
      <alignment horizontal="left" vertical="center" indent="2"/>
    </xf>
    <xf numFmtId="0" fontId="6" fillId="17" borderId="0" xfId="0" applyFont="1" applyFill="1"/>
    <xf numFmtId="0" fontId="2" fillId="18" borderId="0" xfId="0" applyFont="1" applyFill="1"/>
    <xf numFmtId="0" fontId="27" fillId="25" borderId="0" xfId="0" applyFont="1" applyFill="1"/>
    <xf numFmtId="0" fontId="35" fillId="17" borderId="0" xfId="0" applyFont="1" applyFill="1" applyAlignment="1">
      <alignment wrapText="1"/>
    </xf>
    <xf numFmtId="0" fontId="35" fillId="17" borderId="0" xfId="0" applyFont="1" applyFill="1"/>
    <xf numFmtId="0" fontId="37" fillId="17" borderId="0" xfId="0" applyFont="1" applyFill="1" applyAlignment="1">
      <alignment horizontal="left" vertical="center"/>
    </xf>
    <xf numFmtId="0" fontId="22" fillId="26" borderId="31" xfId="0" applyFont="1" applyFill="1" applyBorder="1" applyAlignment="1" applyProtection="1">
      <alignment horizontal="left" vertical="center" wrapText="1"/>
      <protection locked="0"/>
    </xf>
    <xf numFmtId="0" fontId="0" fillId="0" borderId="5" xfId="0" applyBorder="1"/>
    <xf numFmtId="0" fontId="0" fillId="0" borderId="32" xfId="0" applyBorder="1"/>
    <xf numFmtId="0" fontId="0" fillId="0" borderId="0" xfId="0" applyProtection="1">
      <protection locked="0"/>
    </xf>
    <xf numFmtId="0" fontId="38" fillId="0" borderId="33" xfId="0" applyFont="1" applyBorder="1" applyAlignment="1">
      <alignment horizontal="left" vertical="center" wrapText="1" readingOrder="1"/>
    </xf>
    <xf numFmtId="8" fontId="38" fillId="0" borderId="33" xfId="0" applyNumberFormat="1" applyFont="1" applyBorder="1" applyAlignment="1">
      <alignment horizontal="center" vertical="center" wrapText="1" readingOrder="1"/>
    </xf>
    <xf numFmtId="49" fontId="39" fillId="27" borderId="10" xfId="3" applyNumberFormat="1" applyFont="1" applyFill="1" applyBorder="1" applyAlignment="1">
      <alignment horizontal="center" vertical="center" wrapText="1"/>
    </xf>
    <xf numFmtId="49" fontId="40" fillId="27" borderId="10" xfId="3" applyNumberFormat="1" applyFont="1" applyFill="1" applyBorder="1" applyAlignment="1">
      <alignment horizontal="center" vertical="center" wrapText="1"/>
    </xf>
    <xf numFmtId="49" fontId="9" fillId="0" borderId="10" xfId="3" quotePrefix="1" applyNumberFormat="1" applyFont="1" applyBorder="1"/>
    <xf numFmtId="0" fontId="11" fillId="28" borderId="10" xfId="3" applyFont="1" applyFill="1" applyBorder="1" applyAlignment="1">
      <alignment horizontal="left" vertical="center" wrapText="1"/>
    </xf>
    <xf numFmtId="164" fontId="0" fillId="0" borderId="10" xfId="0" applyNumberFormat="1" applyBorder="1"/>
    <xf numFmtId="0" fontId="11" fillId="29" borderId="10" xfId="3" applyFont="1" applyFill="1" applyBorder="1" applyAlignment="1">
      <alignment horizontal="left" vertical="center" wrapText="1"/>
    </xf>
    <xf numFmtId="0" fontId="43" fillId="30" borderId="1" xfId="0" applyFont="1" applyFill="1" applyBorder="1" applyAlignment="1">
      <alignment horizontal="center" vertical="center" wrapText="1"/>
    </xf>
    <xf numFmtId="0" fontId="43" fillId="30" borderId="2" xfId="0" applyFont="1" applyFill="1" applyBorder="1" applyAlignment="1">
      <alignment horizontal="center" vertical="center" wrapText="1"/>
    </xf>
    <xf numFmtId="0" fontId="43" fillId="30" borderId="34" xfId="0" applyFont="1" applyFill="1" applyBorder="1" applyAlignment="1">
      <alignment horizontal="center" vertical="center" wrapText="1"/>
    </xf>
    <xf numFmtId="0" fontId="44" fillId="19" borderId="35" xfId="0" applyFont="1" applyFill="1" applyBorder="1" applyAlignment="1">
      <alignment wrapText="1"/>
    </xf>
    <xf numFmtId="0" fontId="45" fillId="20" borderId="5" xfId="0" applyFont="1" applyFill="1" applyBorder="1" applyProtection="1">
      <protection locked="0"/>
    </xf>
    <xf numFmtId="0" fontId="45" fillId="20" borderId="10" xfId="0" applyFont="1" applyFill="1" applyBorder="1" applyProtection="1">
      <protection locked="0"/>
    </xf>
    <xf numFmtId="164" fontId="45" fillId="20" borderId="10" xfId="0" applyNumberFormat="1" applyFont="1" applyFill="1" applyBorder="1" applyProtection="1">
      <protection locked="0"/>
    </xf>
    <xf numFmtId="0" fontId="46" fillId="20" borderId="6" xfId="0" applyFont="1" applyFill="1" applyBorder="1" applyAlignment="1" applyProtection="1">
      <alignment wrapText="1"/>
      <protection locked="0"/>
    </xf>
    <xf numFmtId="0" fontId="46" fillId="20" borderId="6" xfId="0" applyFont="1" applyFill="1" applyBorder="1" applyProtection="1">
      <protection locked="0"/>
    </xf>
    <xf numFmtId="0" fontId="44" fillId="20" borderId="5" xfId="0" applyFont="1" applyFill="1" applyBorder="1" applyProtection="1">
      <protection locked="0"/>
    </xf>
    <xf numFmtId="0" fontId="44" fillId="20" borderId="10" xfId="0" applyFont="1" applyFill="1" applyBorder="1" applyProtection="1">
      <protection locked="0"/>
    </xf>
    <xf numFmtId="164" fontId="44" fillId="20" borderId="10" xfId="0" applyNumberFormat="1" applyFont="1" applyFill="1" applyBorder="1" applyProtection="1">
      <protection locked="0"/>
    </xf>
    <xf numFmtId="0" fontId="44" fillId="20" borderId="6" xfId="0" applyFont="1" applyFill="1" applyBorder="1" applyProtection="1">
      <protection locked="0"/>
    </xf>
    <xf numFmtId="0" fontId="44" fillId="20" borderId="39" xfId="0" applyFont="1" applyFill="1" applyBorder="1" applyProtection="1">
      <protection locked="0"/>
    </xf>
    <xf numFmtId="0" fontId="44" fillId="20" borderId="15" xfId="0" applyFont="1" applyFill="1" applyBorder="1" applyProtection="1">
      <protection locked="0"/>
    </xf>
    <xf numFmtId="164" fontId="44" fillId="20" borderId="15" xfId="0" applyNumberFormat="1" applyFont="1" applyFill="1" applyBorder="1" applyProtection="1">
      <protection locked="0"/>
    </xf>
    <xf numFmtId="0" fontId="44" fillId="20" borderId="40" xfId="0" applyFont="1" applyFill="1" applyBorder="1" applyProtection="1">
      <protection locked="0"/>
    </xf>
    <xf numFmtId="0" fontId="24" fillId="5" borderId="3" xfId="0" applyFont="1" applyFill="1" applyBorder="1" applyAlignment="1">
      <alignment horizontal="center" vertical="center" wrapText="1"/>
    </xf>
    <xf numFmtId="0" fontId="49" fillId="32" borderId="20" xfId="0" applyFont="1" applyFill="1" applyBorder="1" applyAlignment="1">
      <alignment horizontal="left" vertical="center"/>
    </xf>
    <xf numFmtId="0" fontId="0" fillId="22" borderId="21" xfId="0" applyFill="1" applyBorder="1"/>
    <xf numFmtId="0" fontId="0" fillId="22" borderId="22" xfId="0" applyFill="1" applyBorder="1"/>
    <xf numFmtId="0" fontId="37" fillId="32" borderId="0" xfId="0" applyFont="1" applyFill="1" applyBorder="1" applyAlignment="1">
      <alignment horizontal="left" vertical="center"/>
    </xf>
    <xf numFmtId="0" fontId="37" fillId="32" borderId="41" xfId="0" applyFont="1" applyFill="1" applyBorder="1" applyAlignment="1">
      <alignment horizontal="left" vertical="center"/>
    </xf>
    <xf numFmtId="0" fontId="50" fillId="32" borderId="41" xfId="0" applyFont="1" applyFill="1" applyBorder="1" applyAlignment="1">
      <alignment horizontal="left" vertical="center"/>
    </xf>
    <xf numFmtId="0" fontId="6" fillId="0" borderId="0" xfId="0" applyFont="1" applyFill="1"/>
    <xf numFmtId="0" fontId="27" fillId="0" borderId="0" xfId="0" applyFont="1" applyFill="1"/>
    <xf numFmtId="0" fontId="24" fillId="0" borderId="0" xfId="0" applyFont="1" applyFill="1" applyAlignment="1">
      <alignment horizontal="left" vertical="center" indent="2"/>
    </xf>
    <xf numFmtId="0" fontId="0" fillId="0" borderId="0" xfId="0" applyFill="1"/>
    <xf numFmtId="0" fontId="18" fillId="17" borderId="0" xfId="0" applyFont="1" applyFill="1" applyAlignment="1">
      <alignment horizontal="right"/>
    </xf>
    <xf numFmtId="0" fontId="44" fillId="20" borderId="36" xfId="0" applyFont="1" applyFill="1" applyBorder="1" applyAlignment="1" applyProtection="1">
      <alignment wrapText="1"/>
      <protection locked="0"/>
    </xf>
    <xf numFmtId="0" fontId="44" fillId="20" borderId="37" xfId="0" applyFont="1" applyFill="1" applyBorder="1" applyAlignment="1" applyProtection="1">
      <alignment wrapText="1"/>
      <protection locked="0"/>
    </xf>
    <xf numFmtId="164" fontId="44" fillId="20" borderId="37" xfId="0" applyNumberFormat="1" applyFont="1" applyFill="1" applyBorder="1" applyAlignment="1" applyProtection="1">
      <alignment wrapText="1"/>
      <protection locked="0"/>
    </xf>
    <xf numFmtId="0" fontId="44" fillId="20" borderId="38" xfId="0" applyFont="1" applyFill="1" applyBorder="1" applyAlignment="1" applyProtection="1">
      <alignment wrapText="1"/>
      <protection locked="0"/>
    </xf>
    <xf numFmtId="0" fontId="52" fillId="2" borderId="1" xfId="2" applyFont="1" applyFill="1" applyBorder="1" applyAlignment="1" applyProtection="1">
      <alignment horizontal="center" vertical="center" wrapText="1"/>
      <protection locked="0"/>
    </xf>
    <xf numFmtId="0" fontId="44" fillId="8" borderId="10" xfId="0" applyFont="1" applyFill="1" applyBorder="1" applyAlignment="1" applyProtection="1">
      <alignment horizontal="center" vertical="center" wrapText="1"/>
      <protection locked="0"/>
    </xf>
    <xf numFmtId="0" fontId="54" fillId="33" borderId="10" xfId="0" applyFont="1" applyFill="1" applyBorder="1" applyAlignment="1">
      <alignment horizontal="center"/>
    </xf>
    <xf numFmtId="0" fontId="55" fillId="0" borderId="0" xfId="0" applyFont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4" fontId="21" fillId="10" borderId="10" xfId="0" applyNumberFormat="1" applyFont="1" applyFill="1" applyBorder="1" applyAlignment="1" applyProtection="1">
      <alignment horizontal="center" vertical="center"/>
    </xf>
    <xf numFmtId="0" fontId="15" fillId="20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  <xf numFmtId="0" fontId="14" fillId="17" borderId="11" xfId="0" applyFont="1" applyFill="1" applyBorder="1" applyAlignment="1" applyProtection="1">
      <alignment vertical="center"/>
    </xf>
    <xf numFmtId="164" fontId="0" fillId="0" borderId="0" xfId="0" applyNumberFormat="1" applyProtection="1"/>
    <xf numFmtId="0" fontId="44" fillId="19" borderId="35" xfId="0" applyFont="1" applyFill="1" applyBorder="1" applyAlignment="1">
      <alignment vertical="center" wrapText="1"/>
    </xf>
    <xf numFmtId="0" fontId="44" fillId="20" borderId="44" xfId="0" applyFont="1" applyFill="1" applyBorder="1" applyAlignment="1" applyProtection="1">
      <alignment wrapText="1"/>
      <protection locked="0"/>
    </xf>
    <xf numFmtId="0" fontId="46" fillId="20" borderId="14" xfId="0" applyFont="1" applyFill="1" applyBorder="1" applyAlignment="1" applyProtection="1">
      <alignment wrapText="1"/>
      <protection locked="0"/>
    </xf>
    <xf numFmtId="0" fontId="46" fillId="20" borderId="14" xfId="0" applyFont="1" applyFill="1" applyBorder="1" applyProtection="1">
      <protection locked="0"/>
    </xf>
    <xf numFmtId="0" fontId="44" fillId="20" borderId="14" xfId="0" applyFont="1" applyFill="1" applyBorder="1" applyProtection="1">
      <protection locked="0"/>
    </xf>
    <xf numFmtId="0" fontId="44" fillId="20" borderId="45" xfId="0" applyFont="1" applyFill="1" applyBorder="1" applyProtection="1">
      <protection locked="0"/>
    </xf>
    <xf numFmtId="0" fontId="44" fillId="19" borderId="35" xfId="0" applyFont="1" applyFill="1" applyBorder="1" applyAlignment="1">
      <alignment horizontal="center" vertical="center" wrapText="1"/>
    </xf>
    <xf numFmtId="164" fontId="13" fillId="18" borderId="3" xfId="0" applyNumberFormat="1" applyFont="1" applyFill="1" applyBorder="1" applyAlignment="1" applyProtection="1">
      <alignment horizontal="center" vertical="center"/>
    </xf>
    <xf numFmtId="0" fontId="19" fillId="0" borderId="3" xfId="0" applyFont="1" applyBorder="1" applyAlignment="1" applyProtection="1">
      <alignment horizontal="center" vertical="center"/>
    </xf>
    <xf numFmtId="164" fontId="56" fillId="18" borderId="3" xfId="0" applyNumberFormat="1" applyFont="1" applyFill="1" applyBorder="1" applyAlignment="1" applyProtection="1">
      <alignment horizontal="center" vertical="center"/>
    </xf>
    <xf numFmtId="2" fontId="0" fillId="0" borderId="0" xfId="0" applyNumberFormat="1" applyAlignment="1" applyProtection="1">
      <alignment wrapText="1"/>
    </xf>
    <xf numFmtId="0" fontId="51" fillId="10" borderId="30" xfId="2" applyFont="1" applyFill="1" applyBorder="1" applyAlignment="1" applyProtection="1">
      <alignment horizontal="center" vertical="center" wrapText="1"/>
    </xf>
    <xf numFmtId="0" fontId="51" fillId="10" borderId="46" xfId="2" applyFont="1" applyFill="1" applyBorder="1" applyAlignment="1" applyProtection="1">
      <alignment horizontal="center" vertical="center" wrapText="1"/>
    </xf>
    <xf numFmtId="0" fontId="0" fillId="0" borderId="0" xfId="0" applyNumberFormat="1" applyAlignment="1" applyProtection="1">
      <alignment wrapText="1"/>
    </xf>
    <xf numFmtId="166" fontId="0" fillId="20" borderId="10" xfId="0" applyNumberFormat="1" applyFill="1" applyBorder="1" applyAlignment="1" applyProtection="1">
      <alignment horizontal="center" vertical="center" wrapText="1"/>
      <protection locked="0"/>
    </xf>
    <xf numFmtId="0" fontId="2" fillId="18" borderId="10" xfId="0" applyFont="1" applyFill="1" applyBorder="1"/>
    <xf numFmtId="0" fontId="27" fillId="25" borderId="10" xfId="0" applyFont="1" applyFill="1" applyBorder="1"/>
    <xf numFmtId="164" fontId="57" fillId="18" borderId="3" xfId="0" applyNumberFormat="1" applyFont="1" applyFill="1" applyBorder="1" applyAlignment="1" applyProtection="1">
      <alignment horizontal="center" vertical="center"/>
    </xf>
    <xf numFmtId="164" fontId="58" fillId="19" borderId="6" xfId="3" quotePrefix="1" applyNumberFormat="1" applyFont="1" applyFill="1" applyBorder="1" applyAlignment="1" applyProtection="1">
      <alignment horizontal="center" vertical="center"/>
    </xf>
    <xf numFmtId="0" fontId="15" fillId="0" borderId="5" xfId="0" applyFont="1" applyBorder="1" applyAlignment="1" applyProtection="1">
      <alignment vertical="center"/>
    </xf>
    <xf numFmtId="0" fontId="58" fillId="0" borderId="5" xfId="0" applyFont="1" applyBorder="1" applyAlignment="1" applyProtection="1">
      <alignment vertical="center"/>
    </xf>
    <xf numFmtId="0" fontId="19" fillId="7" borderId="17" xfId="0" applyFont="1" applyFill="1" applyBorder="1" applyAlignment="1" applyProtection="1">
      <alignment horizontal="center" vertical="center"/>
    </xf>
    <xf numFmtId="0" fontId="14" fillId="17" borderId="17" xfId="0" applyFont="1" applyFill="1" applyBorder="1" applyAlignment="1" applyProtection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44" fillId="19" borderId="10" xfId="0" applyFont="1" applyFill="1" applyBorder="1" applyAlignment="1" applyProtection="1">
      <alignment horizontal="center" vertical="center" wrapText="1"/>
    </xf>
    <xf numFmtId="164" fontId="44" fillId="19" borderId="10" xfId="0" applyNumberFormat="1" applyFont="1" applyFill="1" applyBorder="1" applyAlignment="1" applyProtection="1">
      <alignment horizontal="center" vertical="center" wrapText="1"/>
    </xf>
    <xf numFmtId="164" fontId="0" fillId="11" borderId="10" xfId="0" applyNumberFormat="1" applyFill="1" applyBorder="1" applyAlignment="1">
      <alignment horizontal="center" vertical="center"/>
    </xf>
    <xf numFmtId="0" fontId="61" fillId="0" borderId="0" xfId="0" applyFont="1"/>
    <xf numFmtId="0" fontId="20" fillId="21" borderId="11" xfId="0" applyFont="1" applyFill="1" applyBorder="1" applyAlignment="1" applyProtection="1">
      <alignment vertical="center" wrapText="1"/>
    </xf>
    <xf numFmtId="0" fontId="20" fillId="21" borderId="12" xfId="0" applyFont="1" applyFill="1" applyBorder="1" applyAlignment="1" applyProtection="1">
      <alignment vertical="center" wrapText="1"/>
    </xf>
    <xf numFmtId="0" fontId="62" fillId="0" borderId="10" xfId="0" applyFont="1" applyBorder="1" applyProtection="1"/>
    <xf numFmtId="0" fontId="62" fillId="0" borderId="10" xfId="0" applyFont="1" applyBorder="1"/>
    <xf numFmtId="0" fontId="37" fillId="32" borderId="24" xfId="0" quotePrefix="1" applyFont="1" applyFill="1" applyBorder="1" applyAlignment="1">
      <alignment vertical="center"/>
    </xf>
    <xf numFmtId="0" fontId="37" fillId="32" borderId="8" xfId="0" quotePrefix="1" applyFont="1" applyFill="1" applyBorder="1" applyAlignment="1">
      <alignment vertical="center"/>
    </xf>
    <xf numFmtId="0" fontId="0" fillId="19" borderId="10" xfId="0" applyFill="1" applyBorder="1" applyAlignment="1" applyProtection="1">
      <alignment horizontal="center" vertical="center" wrapText="1"/>
    </xf>
    <xf numFmtId="164" fontId="0" fillId="19" borderId="10" xfId="0" applyNumberFormat="1" applyFill="1" applyBorder="1" applyAlignment="1" applyProtection="1">
      <alignment horizontal="center" vertical="center" wrapText="1"/>
    </xf>
    <xf numFmtId="0" fontId="8" fillId="19" borderId="10" xfId="0" applyFont="1" applyFill="1" applyBorder="1" applyAlignment="1" applyProtection="1">
      <alignment horizontal="center" vertical="center" wrapText="1"/>
    </xf>
    <xf numFmtId="2" fontId="0" fillId="19" borderId="10" xfId="0" applyNumberFormat="1" applyFill="1" applyBorder="1" applyAlignment="1" applyProtection="1">
      <alignment horizontal="center" vertical="center" wrapText="1"/>
    </xf>
    <xf numFmtId="164" fontId="29" fillId="19" borderId="10" xfId="0" applyNumberFormat="1" applyFont="1" applyFill="1" applyBorder="1" applyAlignment="1" applyProtection="1">
      <alignment horizontal="center" vertical="center" wrapText="1"/>
    </xf>
    <xf numFmtId="0" fontId="44" fillId="19" borderId="16" xfId="0" applyFont="1" applyFill="1" applyBorder="1" applyAlignment="1" applyProtection="1">
      <alignment horizontal="center" vertical="center" wrapText="1"/>
    </xf>
    <xf numFmtId="164" fontId="44" fillId="19" borderId="16" xfId="0" applyNumberFormat="1" applyFont="1" applyFill="1" applyBorder="1" applyAlignment="1" applyProtection="1">
      <alignment horizontal="center" vertical="center" wrapText="1"/>
    </xf>
    <xf numFmtId="0" fontId="52" fillId="2" borderId="27" xfId="2" applyFont="1" applyFill="1" applyBorder="1" applyAlignment="1" applyProtection="1">
      <alignment horizontal="center" vertical="center" wrapText="1"/>
      <protection locked="0"/>
    </xf>
    <xf numFmtId="0" fontId="52" fillId="2" borderId="28" xfId="2" applyFont="1" applyFill="1" applyBorder="1" applyAlignment="1" applyProtection="1">
      <alignment horizontal="center" vertical="center" wrapText="1"/>
      <protection locked="0"/>
    </xf>
    <xf numFmtId="0" fontId="52" fillId="2" borderId="29" xfId="2" applyFont="1" applyFill="1" applyBorder="1" applyAlignment="1" applyProtection="1">
      <alignment horizontal="center" vertical="center" wrapText="1"/>
      <protection locked="0"/>
    </xf>
    <xf numFmtId="0" fontId="15" fillId="20" borderId="16" xfId="0" applyFont="1" applyFill="1" applyBorder="1" applyAlignment="1" applyProtection="1">
      <alignment horizontal="center" vertical="center" wrapText="1"/>
      <protection locked="0"/>
    </xf>
    <xf numFmtId="0" fontId="42" fillId="2" borderId="3" xfId="0" applyFont="1" applyFill="1" applyBorder="1" applyAlignment="1" applyProtection="1">
      <alignment horizontal="center" vertical="center" wrapText="1"/>
    </xf>
    <xf numFmtId="0" fontId="52" fillId="2" borderId="50" xfId="2" applyFont="1" applyFill="1" applyBorder="1" applyAlignment="1" applyProtection="1">
      <alignment horizontal="center" vertical="center" wrapText="1"/>
      <protection locked="0"/>
    </xf>
    <xf numFmtId="0" fontId="0" fillId="20" borderId="16" xfId="0" applyFill="1" applyBorder="1" applyAlignment="1" applyProtection="1">
      <alignment horizontal="center" vertical="center" wrapText="1"/>
      <protection locked="0"/>
    </xf>
    <xf numFmtId="0" fontId="0" fillId="19" borderId="16" xfId="0" applyFill="1" applyBorder="1" applyAlignment="1" applyProtection="1">
      <alignment horizontal="center" vertical="center" wrapText="1"/>
    </xf>
    <xf numFmtId="164" fontId="0" fillId="20" borderId="16" xfId="0" applyNumberFormat="1" applyFill="1" applyBorder="1" applyAlignment="1" applyProtection="1">
      <alignment horizontal="center" vertical="center" wrapText="1"/>
      <protection locked="0"/>
    </xf>
    <xf numFmtId="164" fontId="0" fillId="19" borderId="16" xfId="0" applyNumberFormat="1" applyFill="1" applyBorder="1" applyAlignment="1" applyProtection="1">
      <alignment horizontal="center" vertical="center" wrapText="1"/>
    </xf>
    <xf numFmtId="0" fontId="28" fillId="0" borderId="39" xfId="0" applyFont="1" applyBorder="1" applyAlignment="1" applyProtection="1">
      <alignment vertical="center"/>
    </xf>
    <xf numFmtId="7" fontId="59" fillId="19" borderId="40" xfId="1" quotePrefix="1" applyNumberFormat="1" applyFont="1" applyFill="1" applyBorder="1" applyAlignment="1" applyProtection="1">
      <alignment horizontal="center" vertical="center"/>
    </xf>
    <xf numFmtId="0" fontId="44" fillId="19" borderId="47" xfId="0" applyFont="1" applyFill="1" applyBorder="1" applyAlignment="1">
      <alignment horizontal="center" vertical="center" wrapText="1"/>
    </xf>
    <xf numFmtId="0" fontId="8" fillId="19" borderId="16" xfId="0" applyFont="1" applyFill="1" applyBorder="1" applyAlignment="1" applyProtection="1">
      <alignment horizontal="center" vertical="center" wrapText="1"/>
    </xf>
    <xf numFmtId="166" fontId="0" fillId="20" borderId="16" xfId="0" applyNumberFormat="1" applyFill="1" applyBorder="1" applyAlignment="1" applyProtection="1">
      <alignment horizontal="center" vertical="center" wrapText="1"/>
      <protection locked="0"/>
    </xf>
    <xf numFmtId="2" fontId="0" fillId="19" borderId="16" xfId="0" applyNumberFormat="1" applyFill="1" applyBorder="1" applyAlignment="1" applyProtection="1">
      <alignment horizontal="center" vertical="center" wrapText="1"/>
    </xf>
    <xf numFmtId="164" fontId="29" fillId="19" borderId="16" xfId="0" applyNumberFormat="1" applyFont="1" applyFill="1" applyBorder="1" applyAlignment="1" applyProtection="1">
      <alignment horizontal="center" vertical="center" wrapText="1"/>
    </xf>
    <xf numFmtId="0" fontId="44" fillId="20" borderId="10" xfId="0" applyFont="1" applyFill="1" applyBorder="1" applyAlignment="1" applyProtection="1">
      <alignment horizontal="center" vertical="center" wrapText="1"/>
      <protection locked="0"/>
    </xf>
    <xf numFmtId="0" fontId="44" fillId="20" borderId="16" xfId="0" applyFont="1" applyFill="1" applyBorder="1" applyAlignment="1" applyProtection="1">
      <alignment horizontal="center" vertical="center" wrapText="1"/>
      <protection locked="0"/>
    </xf>
    <xf numFmtId="0" fontId="53" fillId="20" borderId="16" xfId="0" applyFont="1" applyFill="1" applyBorder="1" applyAlignment="1" applyProtection="1">
      <alignment horizontal="center" vertical="center" wrapText="1"/>
      <protection locked="0"/>
    </xf>
    <xf numFmtId="0" fontId="53" fillId="20" borderId="10" xfId="0" applyFont="1" applyFill="1" applyBorder="1" applyAlignment="1" applyProtection="1">
      <alignment horizontal="center" vertical="center" wrapText="1"/>
      <protection locked="0"/>
    </xf>
    <xf numFmtId="1" fontId="44" fillId="20" borderId="16" xfId="0" applyNumberFormat="1" applyFont="1" applyFill="1" applyBorder="1" applyAlignment="1" applyProtection="1">
      <alignment horizontal="center" vertical="center" wrapText="1"/>
      <protection locked="0"/>
    </xf>
    <xf numFmtId="1" fontId="44" fillId="20" borderId="10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14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27" fillId="24" borderId="10" xfId="0" applyFont="1" applyFill="1" applyBorder="1" applyAlignment="1" applyProtection="1">
      <alignment horizontal="center" wrapText="1"/>
      <protection locked="0"/>
    </xf>
    <xf numFmtId="0" fontId="27" fillId="24" borderId="10" xfId="0" applyFont="1" applyFill="1" applyBorder="1" applyAlignment="1" applyProtection="1">
      <alignment horizontal="center"/>
      <protection locked="0"/>
    </xf>
    <xf numFmtId="0" fontId="49" fillId="32" borderId="0" xfId="0" applyFont="1" applyFill="1" applyBorder="1" applyAlignment="1">
      <alignment horizontal="center" vertical="center" wrapText="1"/>
    </xf>
    <xf numFmtId="0" fontId="49" fillId="32" borderId="42" xfId="0" applyFont="1" applyFill="1" applyBorder="1" applyAlignment="1">
      <alignment horizontal="center" vertical="center" wrapText="1"/>
    </xf>
    <xf numFmtId="0" fontId="37" fillId="32" borderId="23" xfId="0" quotePrefix="1" applyFont="1" applyFill="1" applyBorder="1" applyAlignment="1">
      <alignment horizontal="left" vertical="top" wrapText="1"/>
    </xf>
    <xf numFmtId="0" fontId="37" fillId="32" borderId="24" xfId="0" quotePrefix="1" applyFont="1" applyFill="1" applyBorder="1" applyAlignment="1">
      <alignment horizontal="left" vertical="top" wrapText="1"/>
    </xf>
    <xf numFmtId="0" fontId="27" fillId="0" borderId="0" xfId="0" applyFont="1"/>
    <xf numFmtId="0" fontId="25" fillId="22" borderId="0" xfId="0" applyFont="1" applyFill="1" applyAlignment="1">
      <alignment horizontal="center" vertical="center" wrapText="1"/>
    </xf>
    <xf numFmtId="0" fontId="42" fillId="10" borderId="41" xfId="0" applyFont="1" applyFill="1" applyBorder="1" applyAlignment="1" applyProtection="1">
      <alignment horizontal="center" vertical="center" wrapText="1"/>
    </xf>
    <xf numFmtId="0" fontId="42" fillId="10" borderId="43" xfId="0" applyFont="1" applyFill="1" applyBorder="1" applyAlignment="1" applyProtection="1">
      <alignment horizontal="center" vertical="center" wrapText="1"/>
    </xf>
    <xf numFmtId="0" fontId="19" fillId="7" borderId="3" xfId="0" applyFont="1" applyFill="1" applyBorder="1" applyAlignment="1" applyProtection="1">
      <alignment horizontal="center" vertical="center"/>
    </xf>
    <xf numFmtId="0" fontId="48" fillId="31" borderId="17" xfId="0" applyFont="1" applyFill="1" applyBorder="1" applyAlignment="1">
      <alignment horizontal="center" vertical="center" wrapText="1"/>
    </xf>
    <xf numFmtId="0" fontId="48" fillId="31" borderId="11" xfId="0" applyFont="1" applyFill="1" applyBorder="1" applyAlignment="1">
      <alignment horizontal="center" vertical="center"/>
    </xf>
    <xf numFmtId="0" fontId="48" fillId="31" borderId="12" xfId="0" applyFont="1" applyFill="1" applyBorder="1" applyAlignment="1">
      <alignment horizontal="center" vertical="center"/>
    </xf>
    <xf numFmtId="0" fontId="41" fillId="30" borderId="20" xfId="0" applyFont="1" applyFill="1" applyBorder="1" applyAlignment="1" applyProtection="1">
      <alignment horizontal="center" vertical="center"/>
      <protection locked="0"/>
    </xf>
    <xf numFmtId="0" fontId="41" fillId="30" borderId="21" xfId="0" applyFont="1" applyFill="1" applyBorder="1" applyAlignment="1" applyProtection="1">
      <alignment horizontal="center" vertical="center"/>
      <protection locked="0"/>
    </xf>
    <xf numFmtId="0" fontId="41" fillId="30" borderId="22" xfId="0" applyFont="1" applyFill="1" applyBorder="1" applyAlignment="1" applyProtection="1">
      <alignment horizontal="center" vertical="center"/>
      <protection locked="0"/>
    </xf>
    <xf numFmtId="0" fontId="41" fillId="30" borderId="17" xfId="0" applyFont="1" applyFill="1" applyBorder="1" applyAlignment="1" applyProtection="1">
      <alignment horizontal="center" vertical="center"/>
      <protection locked="0"/>
    </xf>
    <xf numFmtId="0" fontId="41" fillId="30" borderId="11" xfId="0" applyFont="1" applyFill="1" applyBorder="1" applyAlignment="1" applyProtection="1">
      <alignment horizontal="center" vertical="center"/>
      <protection locked="0"/>
    </xf>
    <xf numFmtId="0" fontId="41" fillId="30" borderId="12" xfId="0" applyFont="1" applyFill="1" applyBorder="1" applyAlignment="1" applyProtection="1">
      <alignment horizontal="center" vertical="center"/>
      <protection locked="0"/>
    </xf>
    <xf numFmtId="0" fontId="42" fillId="30" borderId="19" xfId="0" applyFont="1" applyFill="1" applyBorder="1" applyAlignment="1">
      <alignment horizontal="center" vertical="center" wrapText="1"/>
    </xf>
    <xf numFmtId="0" fontId="42" fillId="30" borderId="7" xfId="0" applyFont="1" applyFill="1" applyBorder="1" applyAlignment="1">
      <alignment horizontal="center" vertical="center" wrapText="1"/>
    </xf>
    <xf numFmtId="0" fontId="14" fillId="17" borderId="17" xfId="0" applyFont="1" applyFill="1" applyBorder="1" applyAlignment="1" applyProtection="1">
      <alignment vertical="center"/>
    </xf>
    <xf numFmtId="0" fontId="14" fillId="17" borderId="11" xfId="0" applyFont="1" applyFill="1" applyBorder="1" applyAlignment="1" applyProtection="1">
      <alignment vertical="center"/>
    </xf>
    <xf numFmtId="165" fontId="18" fillId="18" borderId="17" xfId="0" applyNumberFormat="1" applyFont="1" applyFill="1" applyBorder="1" applyAlignment="1" applyProtection="1">
      <alignment horizontal="center" vertical="center"/>
    </xf>
    <xf numFmtId="165" fontId="18" fillId="18" borderId="11" xfId="0" applyNumberFormat="1" applyFont="1" applyFill="1" applyBorder="1" applyAlignment="1" applyProtection="1">
      <alignment horizontal="center" vertical="center"/>
    </xf>
    <xf numFmtId="165" fontId="18" fillId="18" borderId="12" xfId="0" applyNumberFormat="1" applyFont="1" applyFill="1" applyBorder="1" applyAlignment="1" applyProtection="1">
      <alignment horizontal="center" vertical="center"/>
    </xf>
    <xf numFmtId="165" fontId="18" fillId="18" borderId="17" xfId="0" applyNumberFormat="1" applyFont="1" applyFill="1" applyBorder="1" applyAlignment="1" applyProtection="1">
      <alignment horizontal="center" vertical="center" wrapText="1"/>
    </xf>
    <xf numFmtId="165" fontId="18" fillId="18" borderId="11" xfId="0" applyNumberFormat="1" applyFont="1" applyFill="1" applyBorder="1" applyAlignment="1" applyProtection="1">
      <alignment horizontal="center" vertical="center" wrapText="1"/>
    </xf>
    <xf numFmtId="165" fontId="18" fillId="18" borderId="12" xfId="0" applyNumberFormat="1" applyFont="1" applyFill="1" applyBorder="1" applyAlignment="1" applyProtection="1">
      <alignment horizontal="center" vertical="center" wrapText="1"/>
    </xf>
    <xf numFmtId="0" fontId="6" fillId="17" borderId="14" xfId="0" applyFont="1" applyFill="1" applyBorder="1" applyAlignment="1">
      <alignment horizontal="center" vertical="center" wrapText="1"/>
    </xf>
    <xf numFmtId="0" fontId="6" fillId="17" borderId="9" xfId="0" applyFont="1" applyFill="1" applyBorder="1" applyAlignment="1">
      <alignment horizontal="center" vertical="center" wrapText="1"/>
    </xf>
    <xf numFmtId="0" fontId="6" fillId="17" borderId="14" xfId="0" applyFont="1" applyFill="1" applyBorder="1" applyAlignment="1">
      <alignment horizontal="center" vertical="center"/>
    </xf>
    <xf numFmtId="0" fontId="6" fillId="17" borderId="9" xfId="0" applyFont="1" applyFill="1" applyBorder="1" applyAlignment="1">
      <alignment horizontal="center" vertical="center"/>
    </xf>
    <xf numFmtId="0" fontId="51" fillId="2" borderId="3" xfId="2" applyFont="1" applyFill="1" applyBorder="1" applyAlignment="1" applyProtection="1">
      <alignment horizontal="center" vertical="center" wrapText="1"/>
    </xf>
    <xf numFmtId="0" fontId="51" fillId="2" borderId="19" xfId="2" applyFont="1" applyFill="1" applyBorder="1" applyAlignment="1" applyProtection="1">
      <alignment horizontal="center" vertical="center" wrapText="1"/>
    </xf>
    <xf numFmtId="0" fontId="51" fillId="2" borderId="7" xfId="2" applyFont="1" applyFill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wrapText="1"/>
    </xf>
    <xf numFmtId="0" fontId="16" fillId="17" borderId="0" xfId="0" applyFont="1" applyFill="1" applyAlignment="1" applyProtection="1">
      <alignment horizontal="center" wrapText="1"/>
    </xf>
    <xf numFmtId="0" fontId="51" fillId="2" borderId="35" xfId="2" applyFont="1" applyFill="1" applyBorder="1" applyAlignment="1" applyProtection="1">
      <alignment horizontal="center" vertical="center" wrapText="1"/>
    </xf>
    <xf numFmtId="0" fontId="19" fillId="0" borderId="17" xfId="0" applyFont="1" applyBorder="1" applyAlignment="1" applyProtection="1">
      <alignment horizontal="center" vertical="center"/>
    </xf>
    <xf numFmtId="0" fontId="19" fillId="0" borderId="12" xfId="0" applyFont="1" applyBorder="1" applyAlignment="1" applyProtection="1">
      <alignment horizontal="center" vertical="center"/>
    </xf>
    <xf numFmtId="165" fontId="6" fillId="18" borderId="1" xfId="0" applyNumberFormat="1" applyFont="1" applyFill="1" applyBorder="1" applyAlignment="1" applyProtection="1">
      <alignment horizontal="center" vertical="center" wrapText="1"/>
    </xf>
    <xf numFmtId="165" fontId="6" fillId="18" borderId="4" xfId="0" applyNumberFormat="1" applyFont="1" applyFill="1" applyBorder="1" applyAlignment="1" applyProtection="1">
      <alignment horizontal="center" vertical="center" wrapText="1"/>
    </xf>
    <xf numFmtId="0" fontId="7" fillId="0" borderId="28" xfId="0" applyFont="1" applyBorder="1" applyAlignment="1" applyProtection="1">
      <alignment horizontal="left" vertical="center" wrapText="1"/>
    </xf>
    <xf numFmtId="0" fontId="7" fillId="0" borderId="29" xfId="0" applyFont="1" applyBorder="1" applyAlignment="1" applyProtection="1">
      <alignment horizontal="left" vertical="center" wrapText="1"/>
    </xf>
    <xf numFmtId="0" fontId="63" fillId="22" borderId="51" xfId="0" applyFont="1" applyFill="1" applyBorder="1" applyAlignment="1" applyProtection="1">
      <alignment horizontal="center" wrapText="1"/>
    </xf>
    <xf numFmtId="0" fontId="63" fillId="22" borderId="52" xfId="0" applyFont="1" applyFill="1" applyBorder="1" applyAlignment="1" applyProtection="1">
      <alignment horizontal="center" wrapText="1"/>
    </xf>
    <xf numFmtId="165" fontId="6" fillId="18" borderId="27" xfId="0" applyNumberFormat="1" applyFont="1" applyFill="1" applyBorder="1" applyAlignment="1" applyProtection="1">
      <alignment horizontal="center" vertical="center" wrapText="1"/>
    </xf>
    <xf numFmtId="165" fontId="6" fillId="18" borderId="29" xfId="0" applyNumberFormat="1" applyFont="1" applyFill="1" applyBorder="1" applyAlignment="1" applyProtection="1">
      <alignment horizontal="center" vertical="center" wrapText="1"/>
    </xf>
    <xf numFmtId="165" fontId="6" fillId="18" borderId="48" xfId="0" applyNumberFormat="1" applyFont="1" applyFill="1" applyBorder="1" applyAlignment="1" applyProtection="1">
      <alignment horizontal="center" vertical="center" wrapText="1"/>
    </xf>
    <xf numFmtId="165" fontId="6" fillId="18" borderId="49" xfId="0" applyNumberFormat="1" applyFont="1" applyFill="1" applyBorder="1" applyAlignment="1" applyProtection="1">
      <alignment horizontal="center" vertical="center" wrapText="1"/>
    </xf>
    <xf numFmtId="0" fontId="20" fillId="21" borderId="41" xfId="0" applyFont="1" applyFill="1" applyBorder="1" applyAlignment="1" applyProtection="1">
      <alignment horizontal="center" vertical="center" wrapText="1"/>
    </xf>
    <xf numFmtId="0" fontId="20" fillId="21" borderId="0" xfId="0" applyFont="1" applyFill="1" applyBorder="1" applyAlignment="1" applyProtection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left" vertical="center"/>
    </xf>
    <xf numFmtId="0" fontId="28" fillId="9" borderId="18" xfId="0" applyFont="1" applyFill="1" applyBorder="1" applyAlignment="1">
      <alignment horizontal="left" vertical="center"/>
    </xf>
    <xf numFmtId="0" fontId="28" fillId="9" borderId="9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9" borderId="10" xfId="0" applyFill="1" applyBorder="1" applyAlignment="1">
      <alignment horizontal="right" vertical="center"/>
    </xf>
    <xf numFmtId="0" fontId="3" fillId="19" borderId="14" xfId="0" applyFont="1" applyFill="1" applyBorder="1" applyAlignment="1" applyProtection="1">
      <alignment horizontal="center" vertical="center"/>
    </xf>
    <xf numFmtId="0" fontId="3" fillId="19" borderId="18" xfId="0" applyFont="1" applyFill="1" applyBorder="1" applyAlignment="1" applyProtection="1">
      <alignment horizontal="center" vertical="center"/>
    </xf>
    <xf numFmtId="0" fontId="3" fillId="19" borderId="9" xfId="0" applyFont="1" applyFill="1" applyBorder="1" applyAlignment="1" applyProtection="1">
      <alignment horizontal="center" vertical="center"/>
    </xf>
    <xf numFmtId="0" fontId="29" fillId="19" borderId="14" xfId="0" applyFont="1" applyFill="1" applyBorder="1" applyAlignment="1" applyProtection="1">
      <alignment horizontal="center" vertical="center" wrapText="1"/>
    </xf>
    <xf numFmtId="0" fontId="29" fillId="19" borderId="18" xfId="0" applyFont="1" applyFill="1" applyBorder="1" applyAlignment="1" applyProtection="1">
      <alignment horizontal="center" vertical="center" wrapText="1"/>
    </xf>
    <xf numFmtId="0" fontId="29" fillId="19" borderId="9" xfId="0" applyFont="1" applyFill="1" applyBorder="1" applyAlignment="1" applyProtection="1">
      <alignment horizontal="center" vertical="center" wrapText="1"/>
    </xf>
    <xf numFmtId="165" fontId="6" fillId="18" borderId="25" xfId="0" applyNumberFormat="1" applyFont="1" applyFill="1" applyBorder="1" applyAlignment="1" applyProtection="1">
      <alignment horizontal="center"/>
    </xf>
    <xf numFmtId="0" fontId="3" fillId="19" borderId="18" xfId="0" applyFont="1" applyFill="1" applyBorder="1" applyAlignment="1" applyProtection="1">
      <alignment horizontal="center" vertical="center" wrapText="1"/>
    </xf>
    <xf numFmtId="0" fontId="3" fillId="19" borderId="9" xfId="0" applyFont="1" applyFill="1" applyBorder="1" applyAlignment="1" applyProtection="1">
      <alignment horizontal="center" vertical="center" wrapText="1"/>
    </xf>
    <xf numFmtId="0" fontId="3" fillId="19" borderId="14" xfId="0" applyFont="1" applyFill="1" applyBorder="1" applyAlignment="1" applyProtection="1">
      <alignment horizontal="center" vertical="center" wrapText="1"/>
    </xf>
    <xf numFmtId="0" fontId="3" fillId="6" borderId="14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/>
    </xf>
    <xf numFmtId="0" fontId="0" fillId="6" borderId="9" xfId="0" applyFill="1" applyBorder="1" applyAlignment="1">
      <alignment horizontal="center"/>
    </xf>
  </cellXfs>
  <cellStyles count="5">
    <cellStyle name="Lien hypertexte 2" xfId="4" xr:uid="{87D38268-5DF5-4DE3-A66E-2BFAEE664B9B}"/>
    <cellStyle name="Monétaire" xfId="1" builtinId="4"/>
    <cellStyle name="Normal" xfId="0" builtinId="0"/>
    <cellStyle name="Normal 2 2" xfId="2" xr:uid="{1C583440-AD1F-4CD4-B0A6-71F3A2FD87AF}"/>
    <cellStyle name="Normal 3" xfId="3" xr:uid="{94100F90-D3B0-48E6-B9DE-78FF6A4E3E3D}"/>
  </cellStyles>
  <dxfs count="8">
    <dxf>
      <fill>
        <patternFill patternType="mediumGray">
          <fgColor theme="0" tint="-4.9989318521683403E-2"/>
          <bgColor theme="6" tint="0.59996337778862885"/>
        </patternFill>
      </fill>
    </dxf>
    <dxf>
      <fill>
        <patternFill patternType="mediumGray">
          <fgColor theme="0" tint="-4.9989318521683403E-2"/>
          <bgColor theme="6" tint="0.59996337778862885"/>
        </patternFill>
      </fill>
    </dxf>
    <dxf>
      <fill>
        <patternFill patternType="mediumGray">
          <fgColor theme="0" tint="-4.9989318521683403E-2"/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510540</xdr:colOff>
      <xdr:row>17</xdr:row>
      <xdr:rowOff>205740</xdr:rowOff>
    </xdr:from>
    <xdr:to>
      <xdr:col>10</xdr:col>
      <xdr:colOff>106680</xdr:colOff>
      <xdr:row>20</xdr:row>
      <xdr:rowOff>373380</xdr:rowOff>
    </xdr:to>
    <xdr:sp macro="" textlink="">
      <xdr:nvSpPr>
        <xdr:cNvPr id="2" name="Accolade fermante 1">
          <a:extLst>
            <a:ext uri="{FF2B5EF4-FFF2-40B4-BE49-F238E27FC236}">
              <a16:creationId xmlns:a16="http://schemas.microsoft.com/office/drawing/2014/main" id="{DE934329-20D6-CBCB-6310-3AC529D8EFD2}"/>
            </a:ext>
          </a:extLst>
        </xdr:cNvPr>
        <xdr:cNvSpPr/>
      </xdr:nvSpPr>
      <xdr:spPr>
        <a:xfrm>
          <a:off x="8153400" y="4495800"/>
          <a:ext cx="388620" cy="929640"/>
        </a:xfrm>
        <a:prstGeom prst="rightBrac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D677E-1ABC-477A-8747-531E7A2070EC}">
  <dimension ref="A1:Q23"/>
  <sheetViews>
    <sheetView tabSelected="1" zoomScale="90" zoomScaleNormal="90" workbookViewId="0">
      <selection activeCell="J11" sqref="J11"/>
    </sheetView>
  </sheetViews>
  <sheetFormatPr baseColWidth="10" defaultRowHeight="15" x14ac:dyDescent="0.25"/>
  <cols>
    <col min="1" max="1" width="13.7109375" customWidth="1"/>
    <col min="3" max="3" width="16.85546875" customWidth="1"/>
    <col min="13" max="13" width="48.85546875" customWidth="1"/>
  </cols>
  <sheetData>
    <row r="1" spans="1:17" ht="30" x14ac:dyDescent="0.25">
      <c r="A1" s="103" t="s">
        <v>1002</v>
      </c>
      <c r="B1" s="104"/>
      <c r="C1" s="104"/>
      <c r="D1" s="105"/>
      <c r="E1" s="105"/>
      <c r="F1" s="105"/>
      <c r="G1" s="105"/>
      <c r="H1" s="105"/>
      <c r="I1" s="105"/>
      <c r="J1" s="105"/>
      <c r="K1" s="105"/>
      <c r="L1" s="105"/>
      <c r="M1" s="102"/>
      <c r="N1" s="199" t="s">
        <v>860</v>
      </c>
      <c r="O1" s="196" t="s">
        <v>998</v>
      </c>
      <c r="P1" s="196"/>
      <c r="Q1" s="196"/>
    </row>
    <row r="2" spans="1:17" ht="25.5" customHeight="1" x14ac:dyDescent="0.25">
      <c r="A2" s="106" t="s">
        <v>23</v>
      </c>
      <c r="B2" s="104"/>
      <c r="C2" s="104"/>
      <c r="D2" s="105"/>
      <c r="E2" s="105"/>
      <c r="F2" s="105"/>
      <c r="G2" s="105"/>
      <c r="H2" s="105"/>
      <c r="I2" s="105"/>
      <c r="J2" s="105"/>
      <c r="K2" s="105"/>
      <c r="L2" s="105"/>
      <c r="M2" s="102"/>
      <c r="N2" s="199" t="s">
        <v>861</v>
      </c>
      <c r="O2" s="198">
        <v>45672</v>
      </c>
      <c r="P2" s="197"/>
    </row>
    <row r="3" spans="1:17" ht="30.75" customHeight="1" x14ac:dyDescent="0.25">
      <c r="A3" s="240" t="s">
        <v>24</v>
      </c>
      <c r="B3" s="241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102"/>
      <c r="O3" s="102"/>
      <c r="P3" s="102"/>
      <c r="Q3" s="102"/>
    </row>
    <row r="4" spans="1:17" ht="33.75" customHeight="1" x14ac:dyDescent="0.25">
      <c r="A4" s="240" t="s">
        <v>25</v>
      </c>
      <c r="B4" s="241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102"/>
      <c r="O4" s="102"/>
      <c r="P4" s="102"/>
      <c r="Q4" s="102"/>
    </row>
    <row r="5" spans="1:17" ht="18" x14ac:dyDescent="0.25">
      <c r="A5" s="240" t="s">
        <v>867</v>
      </c>
      <c r="B5" s="241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102"/>
      <c r="O5" s="102"/>
      <c r="P5" s="102"/>
      <c r="Q5" s="102"/>
    </row>
    <row r="6" spans="1:17" x14ac:dyDescent="0.25">
      <c r="A6" s="107"/>
      <c r="B6" s="104"/>
      <c r="C6" s="104"/>
      <c r="D6" s="105"/>
      <c r="E6" s="105"/>
      <c r="F6" s="105"/>
      <c r="G6" s="105"/>
      <c r="H6" s="105"/>
      <c r="I6" s="105"/>
      <c r="J6" s="105"/>
      <c r="K6" s="105"/>
      <c r="L6" s="105"/>
      <c r="M6" s="102"/>
      <c r="N6" s="102"/>
      <c r="O6" s="102"/>
      <c r="P6" s="102"/>
      <c r="Q6" s="102"/>
    </row>
    <row r="7" spans="1:17" ht="15.75" x14ac:dyDescent="0.25">
      <c r="A7" s="157" t="s">
        <v>735</v>
      </c>
      <c r="B7" s="109" t="s">
        <v>762</v>
      </c>
      <c r="C7" s="110"/>
      <c r="D7" s="110"/>
      <c r="E7" s="110"/>
      <c r="F7" s="110"/>
      <c r="G7" s="105"/>
      <c r="H7" s="105"/>
      <c r="I7" s="105"/>
      <c r="J7" s="105"/>
      <c r="K7" s="105"/>
      <c r="L7" s="105"/>
      <c r="M7" s="102"/>
      <c r="N7" s="102"/>
      <c r="O7" s="102"/>
      <c r="P7" s="102"/>
      <c r="Q7" s="102"/>
    </row>
    <row r="8" spans="1:17" ht="15.75" x14ac:dyDescent="0.25">
      <c r="A8" s="157" t="s">
        <v>736</v>
      </c>
      <c r="B8" s="109" t="s">
        <v>732</v>
      </c>
      <c r="C8" s="110"/>
      <c r="D8" s="110"/>
      <c r="E8" s="110"/>
      <c r="F8" s="110"/>
      <c r="G8" s="105"/>
      <c r="H8" s="105"/>
      <c r="I8" s="105"/>
      <c r="J8" s="105"/>
      <c r="K8" s="105"/>
      <c r="L8" s="105"/>
      <c r="M8" s="102"/>
      <c r="N8" s="102"/>
      <c r="O8" s="102"/>
      <c r="P8" s="102"/>
      <c r="Q8" s="102"/>
    </row>
    <row r="9" spans="1:17" ht="15.75" x14ac:dyDescent="0.25">
      <c r="A9" s="157" t="s">
        <v>737</v>
      </c>
      <c r="B9" s="109" t="s">
        <v>14</v>
      </c>
      <c r="C9" s="110"/>
      <c r="D9" s="110"/>
      <c r="E9" s="110"/>
      <c r="F9" s="110"/>
      <c r="G9" s="105"/>
      <c r="H9" s="105"/>
      <c r="I9" s="105"/>
      <c r="J9" s="105"/>
      <c r="K9" s="105"/>
      <c r="L9" s="105"/>
      <c r="M9" s="102"/>
      <c r="N9" s="102"/>
      <c r="O9" s="102"/>
      <c r="P9" s="102"/>
      <c r="Q9" s="102"/>
    </row>
    <row r="10" spans="1:17" ht="15.75" x14ac:dyDescent="0.25">
      <c r="A10" s="157" t="s">
        <v>738</v>
      </c>
      <c r="B10" s="109" t="s">
        <v>983</v>
      </c>
      <c r="C10" s="110"/>
      <c r="D10" s="110"/>
      <c r="E10" s="110"/>
      <c r="F10" s="110"/>
      <c r="G10" s="105"/>
      <c r="H10" s="105"/>
      <c r="I10" s="105"/>
      <c r="J10" s="105"/>
      <c r="K10" s="105"/>
      <c r="L10" s="105"/>
      <c r="M10" s="102"/>
      <c r="N10" s="102"/>
      <c r="O10" s="102"/>
      <c r="P10" s="102"/>
      <c r="Q10" s="102"/>
    </row>
    <row r="11" spans="1:17" s="32" customFormat="1" ht="15.75" x14ac:dyDescent="0.25">
      <c r="A11" s="157" t="s">
        <v>739</v>
      </c>
      <c r="B11" s="109" t="s">
        <v>614</v>
      </c>
      <c r="C11" s="110"/>
      <c r="D11" s="110"/>
      <c r="E11" s="110"/>
      <c r="F11" s="110"/>
      <c r="G11" s="105"/>
      <c r="H11" s="105"/>
      <c r="I11" s="105"/>
      <c r="J11" s="105"/>
      <c r="K11" s="105"/>
      <c r="L11" s="105"/>
      <c r="M11" s="102"/>
      <c r="N11" s="102"/>
      <c r="O11" s="102"/>
      <c r="P11" s="102"/>
      <c r="Q11" s="102"/>
    </row>
    <row r="12" spans="1:17" ht="15.75" x14ac:dyDescent="0.25">
      <c r="A12" s="157" t="s">
        <v>901</v>
      </c>
      <c r="B12" s="109" t="s">
        <v>902</v>
      </c>
      <c r="C12" s="110"/>
      <c r="D12" s="110"/>
      <c r="E12" s="110"/>
      <c r="F12" s="110"/>
      <c r="G12" s="105"/>
      <c r="H12" s="105"/>
      <c r="I12" s="105"/>
      <c r="J12" s="105"/>
      <c r="K12" s="105"/>
      <c r="N12" s="102"/>
      <c r="O12" s="102"/>
      <c r="P12" s="102"/>
      <c r="Q12" s="102"/>
    </row>
    <row r="13" spans="1:17" s="32" customFormat="1" ht="15.75" x14ac:dyDescent="0.25">
      <c r="C13" s="110"/>
      <c r="D13" s="110"/>
      <c r="E13" s="110"/>
      <c r="F13" s="110"/>
      <c r="G13" s="105"/>
      <c r="H13" s="105"/>
      <c r="I13" s="105"/>
      <c r="J13" s="105"/>
      <c r="K13" s="105"/>
      <c r="N13" s="102"/>
      <c r="O13" s="102"/>
      <c r="P13" s="102"/>
      <c r="Q13" s="102"/>
    </row>
    <row r="14" spans="1:17" ht="15.75" x14ac:dyDescent="0.25">
      <c r="A14" s="108"/>
      <c r="B14" s="109"/>
      <c r="C14" s="110"/>
      <c r="D14" s="110"/>
      <c r="E14" s="110"/>
      <c r="F14" s="110"/>
      <c r="G14" s="105"/>
      <c r="H14" s="105"/>
      <c r="I14" s="105"/>
      <c r="J14" s="105"/>
      <c r="K14" s="105"/>
      <c r="N14" s="102"/>
      <c r="O14" s="102"/>
      <c r="P14" s="102"/>
      <c r="Q14" s="102"/>
    </row>
    <row r="15" spans="1:17" ht="28.5" customHeight="1" x14ac:dyDescent="0.25">
      <c r="A15" s="249" t="s">
        <v>899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102"/>
      <c r="O15" s="102"/>
      <c r="P15" s="102"/>
      <c r="Q15" s="102"/>
    </row>
    <row r="16" spans="1:17" s="156" customFormat="1" ht="16.5" thickBot="1" x14ac:dyDescent="0.3">
      <c r="A16" s="153"/>
      <c r="B16" s="154"/>
      <c r="C16" s="153"/>
      <c r="D16" s="155"/>
      <c r="E16" s="155"/>
      <c r="F16" s="155"/>
      <c r="G16" s="154"/>
      <c r="H16" s="155"/>
      <c r="I16" s="154"/>
      <c r="J16" s="154"/>
      <c r="K16" s="154"/>
      <c r="L16" s="154"/>
      <c r="M16" s="154"/>
      <c r="N16" s="154"/>
      <c r="O16" s="154"/>
      <c r="P16" s="154"/>
      <c r="Q16" s="154"/>
    </row>
    <row r="17" spans="1:17" s="32" customFormat="1" ht="18" x14ac:dyDescent="0.25">
      <c r="A17" s="147" t="s">
        <v>897</v>
      </c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9"/>
    </row>
    <row r="18" spans="1:17" ht="24" customHeight="1" x14ac:dyDescent="0.25">
      <c r="A18" s="152" t="s">
        <v>898</v>
      </c>
      <c r="B18" s="150"/>
      <c r="C18" s="150"/>
      <c r="D18" s="150"/>
      <c r="E18" s="150"/>
      <c r="F18" s="150"/>
      <c r="G18" s="150"/>
      <c r="H18" s="150"/>
      <c r="I18" s="150"/>
      <c r="J18" s="150"/>
      <c r="K18" s="244" t="s">
        <v>1000</v>
      </c>
      <c r="L18" s="244"/>
      <c r="M18" s="245"/>
      <c r="N18" s="116"/>
      <c r="O18" s="116"/>
      <c r="P18" s="116"/>
      <c r="Q18" s="248"/>
    </row>
    <row r="19" spans="1:17" ht="19.149999999999999" customHeight="1" x14ac:dyDescent="0.25">
      <c r="A19" s="151" t="s">
        <v>862</v>
      </c>
      <c r="B19" s="150"/>
      <c r="C19" s="150"/>
      <c r="D19" s="150"/>
      <c r="E19" s="150"/>
      <c r="F19" s="150"/>
      <c r="G19" s="150"/>
      <c r="H19" s="150"/>
      <c r="I19" s="150"/>
      <c r="J19" s="150"/>
      <c r="K19" s="244"/>
      <c r="L19" s="244"/>
      <c r="M19" s="245"/>
      <c r="N19" s="116"/>
      <c r="O19" s="116"/>
      <c r="P19" s="116"/>
      <c r="Q19" s="248"/>
    </row>
    <row r="20" spans="1:17" ht="19.149999999999999" customHeight="1" x14ac:dyDescent="0.25">
      <c r="A20" s="151" t="s">
        <v>863</v>
      </c>
      <c r="B20" s="150"/>
      <c r="C20" s="150"/>
      <c r="D20" s="150"/>
      <c r="E20" s="150"/>
      <c r="F20" s="150"/>
      <c r="G20" s="150"/>
      <c r="H20" s="150"/>
      <c r="I20" s="150"/>
      <c r="J20" s="150"/>
      <c r="K20" s="244"/>
      <c r="L20" s="244"/>
      <c r="M20" s="245"/>
      <c r="N20" s="116"/>
      <c r="O20" s="116"/>
      <c r="P20" s="116"/>
      <c r="Q20" s="248"/>
    </row>
    <row r="21" spans="1:17" ht="19.149999999999999" customHeight="1" x14ac:dyDescent="0.25">
      <c r="A21" s="151" t="s">
        <v>864</v>
      </c>
      <c r="B21" s="150"/>
      <c r="C21" s="150"/>
      <c r="D21" s="150"/>
      <c r="E21" s="150"/>
      <c r="F21" s="150"/>
      <c r="G21" s="150"/>
      <c r="H21" s="150"/>
      <c r="I21" s="150"/>
      <c r="J21" s="150"/>
      <c r="K21" s="244"/>
      <c r="L21" s="244"/>
      <c r="M21" s="245"/>
      <c r="N21" s="116"/>
      <c r="O21" s="116"/>
      <c r="P21" s="116"/>
      <c r="Q21" s="248"/>
    </row>
    <row r="22" spans="1:17" ht="42" customHeight="1" thickBot="1" x14ac:dyDescent="0.3">
      <c r="A22" s="246" t="s">
        <v>999</v>
      </c>
      <c r="B22" s="247"/>
      <c r="C22" s="247"/>
      <c r="D22" s="247"/>
      <c r="E22" s="247"/>
      <c r="F22" s="247"/>
      <c r="G22" s="247"/>
      <c r="H22" s="247"/>
      <c r="I22" s="247"/>
      <c r="J22" s="247"/>
      <c r="K22" s="208"/>
      <c r="L22" s="208"/>
      <c r="M22" s="209"/>
      <c r="N22" s="116"/>
      <c r="O22" s="116"/>
      <c r="P22" s="116"/>
      <c r="Q22" s="102"/>
    </row>
    <row r="23" spans="1:17" ht="15.75" x14ac:dyDescent="0.25">
      <c r="A23" s="114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</row>
  </sheetData>
  <sheetProtection algorithmName="SHA-512" hashValue="NO8hkllCfo2IxGLDrJnZtgNcyIjXt1c/gDVdypVPXmQtU5CRkB/d9vziBCYSEjfeYsuk+fCPZ8u9wWwtgfqGDQ==" saltValue="WtAU+akNfVClzgkSblVJFA==" spinCount="100000" sheet="1" objects="1" scenarios="1"/>
  <mergeCells count="10">
    <mergeCell ref="A22:J22"/>
    <mergeCell ref="Q18:Q21"/>
    <mergeCell ref="A5:B5"/>
    <mergeCell ref="A15:M15"/>
    <mergeCell ref="C5:M5"/>
    <mergeCell ref="A3:B3"/>
    <mergeCell ref="A4:B4"/>
    <mergeCell ref="C3:M3"/>
    <mergeCell ref="C4:M4"/>
    <mergeCell ref="K18:M21"/>
  </mergeCells>
  <phoneticPr fontId="26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A2A78-BE3F-40DA-9824-1B25D0FD1F48}">
  <sheetPr>
    <tabColor rgb="FFFFC000"/>
  </sheetPr>
  <dimension ref="A1:B65"/>
  <sheetViews>
    <sheetView workbookViewId="0">
      <selection activeCell="A2" sqref="A2"/>
    </sheetView>
  </sheetViews>
  <sheetFormatPr baseColWidth="10" defaultColWidth="11.42578125" defaultRowHeight="15" x14ac:dyDescent="0.25"/>
  <cols>
    <col min="1" max="1" width="17.28515625" style="32" customWidth="1"/>
    <col min="2" max="2" width="155" style="32" customWidth="1"/>
    <col min="3" max="16384" width="11.42578125" style="32"/>
  </cols>
  <sheetData>
    <row r="1" spans="1:1" x14ac:dyDescent="0.25">
      <c r="A1" s="164" t="s">
        <v>906</v>
      </c>
    </row>
    <row r="2" spans="1:1" x14ac:dyDescent="0.25">
      <c r="A2" s="32" t="s">
        <v>771</v>
      </c>
    </row>
    <row r="3" spans="1:1" x14ac:dyDescent="0.25">
      <c r="A3" s="32" t="s">
        <v>772</v>
      </c>
    </row>
    <row r="4" spans="1:1" x14ac:dyDescent="0.25">
      <c r="A4" s="32" t="s">
        <v>773</v>
      </c>
    </row>
    <row r="5" spans="1:1" x14ac:dyDescent="0.25">
      <c r="A5" s="32" t="s">
        <v>774</v>
      </c>
    </row>
    <row r="6" spans="1:1" x14ac:dyDescent="0.25">
      <c r="A6" s="32" t="s">
        <v>775</v>
      </c>
    </row>
    <row r="7" spans="1:1" x14ac:dyDescent="0.25">
      <c r="A7" s="32" t="s">
        <v>776</v>
      </c>
    </row>
    <row r="8" spans="1:1" x14ac:dyDescent="0.25">
      <c r="A8" s="32" t="s">
        <v>777</v>
      </c>
    </row>
    <row r="9" spans="1:1" x14ac:dyDescent="0.25">
      <c r="A9" s="32" t="s">
        <v>778</v>
      </c>
    </row>
    <row r="10" spans="1:1" x14ac:dyDescent="0.25">
      <c r="A10" s="32" t="s">
        <v>779</v>
      </c>
    </row>
    <row r="11" spans="1:1" x14ac:dyDescent="0.25">
      <c r="A11" s="32" t="s">
        <v>780</v>
      </c>
    </row>
    <row r="12" spans="1:1" x14ac:dyDescent="0.25">
      <c r="A12" s="32" t="s">
        <v>781</v>
      </c>
    </row>
    <row r="13" spans="1:1" x14ac:dyDescent="0.25">
      <c r="A13" s="32" t="s">
        <v>782</v>
      </c>
    </row>
    <row r="14" spans="1:1" x14ac:dyDescent="0.25">
      <c r="A14" s="32" t="s">
        <v>783</v>
      </c>
    </row>
    <row r="15" spans="1:1" x14ac:dyDescent="0.25">
      <c r="A15" s="32" t="s">
        <v>784</v>
      </c>
    </row>
    <row r="16" spans="1:1" x14ac:dyDescent="0.25">
      <c r="A16" s="32" t="s">
        <v>785</v>
      </c>
    </row>
    <row r="17" spans="1:1" x14ac:dyDescent="0.25">
      <c r="A17" s="32" t="s">
        <v>786</v>
      </c>
    </row>
    <row r="18" spans="1:1" x14ac:dyDescent="0.25">
      <c r="A18" s="32" t="s">
        <v>787</v>
      </c>
    </row>
    <row r="19" spans="1:1" x14ac:dyDescent="0.25">
      <c r="A19" s="32" t="s">
        <v>788</v>
      </c>
    </row>
    <row r="20" spans="1:1" x14ac:dyDescent="0.25">
      <c r="A20" s="32" t="s">
        <v>789</v>
      </c>
    </row>
    <row r="21" spans="1:1" x14ac:dyDescent="0.25">
      <c r="A21" s="32" t="s">
        <v>790</v>
      </c>
    </row>
    <row r="22" spans="1:1" x14ac:dyDescent="0.25">
      <c r="A22" s="32" t="s">
        <v>791</v>
      </c>
    </row>
    <row r="23" spans="1:1" x14ac:dyDescent="0.25">
      <c r="A23" s="32" t="s">
        <v>792</v>
      </c>
    </row>
    <row r="24" spans="1:1" x14ac:dyDescent="0.25">
      <c r="A24" s="32" t="s">
        <v>793</v>
      </c>
    </row>
    <row r="25" spans="1:1" x14ac:dyDescent="0.25">
      <c r="A25" s="32" t="s">
        <v>794</v>
      </c>
    </row>
    <row r="26" spans="1:1" x14ac:dyDescent="0.25">
      <c r="A26" s="32" t="s">
        <v>795</v>
      </c>
    </row>
    <row r="27" spans="1:1" x14ac:dyDescent="0.25">
      <c r="A27" s="32" t="s">
        <v>796</v>
      </c>
    </row>
    <row r="28" spans="1:1" x14ac:dyDescent="0.25">
      <c r="A28" s="32" t="s">
        <v>797</v>
      </c>
    </row>
    <row r="29" spans="1:1" x14ac:dyDescent="0.25">
      <c r="A29" s="32" t="s">
        <v>798</v>
      </c>
    </row>
    <row r="30" spans="1:1" x14ac:dyDescent="0.25">
      <c r="A30" s="32" t="s">
        <v>799</v>
      </c>
    </row>
    <row r="31" spans="1:1" x14ac:dyDescent="0.25">
      <c r="A31" s="32" t="s">
        <v>800</v>
      </c>
    </row>
    <row r="32" spans="1:1" x14ac:dyDescent="0.25">
      <c r="A32" s="32" t="s">
        <v>801</v>
      </c>
    </row>
    <row r="33" spans="1:2" x14ac:dyDescent="0.25">
      <c r="A33" s="32" t="s">
        <v>905</v>
      </c>
    </row>
    <row r="34" spans="1:2" x14ac:dyDescent="0.25">
      <c r="A34" s="32" t="s">
        <v>803</v>
      </c>
    </row>
    <row r="35" spans="1:2" x14ac:dyDescent="0.25">
      <c r="A35" s="32" t="s">
        <v>804</v>
      </c>
    </row>
    <row r="36" spans="1:2" ht="15.75" x14ac:dyDescent="0.25">
      <c r="A36" s="32" t="s">
        <v>907</v>
      </c>
      <c r="B36" s="165" t="s">
        <v>936</v>
      </c>
    </row>
    <row r="37" spans="1:2" ht="15.75" x14ac:dyDescent="0.25">
      <c r="A37" s="32" t="s">
        <v>908</v>
      </c>
      <c r="B37" s="165" t="s">
        <v>937</v>
      </c>
    </row>
    <row r="38" spans="1:2" ht="15.75" x14ac:dyDescent="0.25">
      <c r="A38" s="32" t="s">
        <v>909</v>
      </c>
      <c r="B38" s="165" t="s">
        <v>938</v>
      </c>
    </row>
    <row r="39" spans="1:2" ht="15.75" x14ac:dyDescent="0.25">
      <c r="A39" s="32" t="s">
        <v>910</v>
      </c>
      <c r="B39" s="165" t="s">
        <v>939</v>
      </c>
    </row>
    <row r="40" spans="1:2" ht="17.25" customHeight="1" x14ac:dyDescent="0.25">
      <c r="A40" s="32" t="s">
        <v>911</v>
      </c>
      <c r="B40" s="165" t="s">
        <v>940</v>
      </c>
    </row>
    <row r="41" spans="1:2" ht="17.25" customHeight="1" x14ac:dyDescent="0.25">
      <c r="A41" s="32" t="s">
        <v>912</v>
      </c>
      <c r="B41" s="165" t="s">
        <v>941</v>
      </c>
    </row>
    <row r="42" spans="1:2" ht="17.25" customHeight="1" x14ac:dyDescent="0.25">
      <c r="A42" s="32" t="s">
        <v>913</v>
      </c>
      <c r="B42" s="165" t="s">
        <v>942</v>
      </c>
    </row>
    <row r="43" spans="1:2" ht="15.75" x14ac:dyDescent="0.25">
      <c r="A43" s="32" t="s">
        <v>914</v>
      </c>
      <c r="B43" s="165" t="s">
        <v>943</v>
      </c>
    </row>
    <row r="44" spans="1:2" ht="15.75" x14ac:dyDescent="0.25">
      <c r="A44" s="32" t="s">
        <v>915</v>
      </c>
      <c r="B44" s="165" t="s">
        <v>944</v>
      </c>
    </row>
    <row r="45" spans="1:2" ht="15.75" x14ac:dyDescent="0.25">
      <c r="A45" s="32" t="s">
        <v>865</v>
      </c>
      <c r="B45" s="165" t="s">
        <v>945</v>
      </c>
    </row>
    <row r="46" spans="1:2" ht="15.75" x14ac:dyDescent="0.25">
      <c r="A46" s="32" t="s">
        <v>916</v>
      </c>
      <c r="B46" s="165" t="s">
        <v>946</v>
      </c>
    </row>
    <row r="47" spans="1:2" ht="15.75" x14ac:dyDescent="0.25">
      <c r="A47" s="32" t="s">
        <v>917</v>
      </c>
      <c r="B47" s="165" t="s">
        <v>947</v>
      </c>
    </row>
    <row r="48" spans="1:2" x14ac:dyDescent="0.25">
      <c r="A48" s="32" t="s">
        <v>918</v>
      </c>
      <c r="B48" s="32" t="s">
        <v>948</v>
      </c>
    </row>
    <row r="49" spans="1:2" x14ac:dyDescent="0.25">
      <c r="A49" s="32" t="s">
        <v>919</v>
      </c>
      <c r="B49" s="32" t="s">
        <v>949</v>
      </c>
    </row>
    <row r="50" spans="1:2" x14ac:dyDescent="0.25">
      <c r="A50" s="32" t="s">
        <v>920</v>
      </c>
      <c r="B50" s="32" t="s">
        <v>950</v>
      </c>
    </row>
    <row r="51" spans="1:2" x14ac:dyDescent="0.25">
      <c r="A51" s="32" t="s">
        <v>921</v>
      </c>
    </row>
    <row r="52" spans="1:2" x14ac:dyDescent="0.25">
      <c r="A52" s="32" t="s">
        <v>922</v>
      </c>
    </row>
    <row r="53" spans="1:2" x14ac:dyDescent="0.25">
      <c r="A53" s="32" t="s">
        <v>923</v>
      </c>
    </row>
    <row r="54" spans="1:2" x14ac:dyDescent="0.25">
      <c r="A54" s="32" t="s">
        <v>924</v>
      </c>
    </row>
    <row r="55" spans="1:2" x14ac:dyDescent="0.25">
      <c r="A55" s="32" t="s">
        <v>925</v>
      </c>
    </row>
    <row r="56" spans="1:2" x14ac:dyDescent="0.25">
      <c r="A56" s="32" t="s">
        <v>926</v>
      </c>
    </row>
    <row r="57" spans="1:2" x14ac:dyDescent="0.25">
      <c r="A57" s="32" t="s">
        <v>927</v>
      </c>
    </row>
    <row r="58" spans="1:2" x14ac:dyDescent="0.25">
      <c r="A58" s="32" t="s">
        <v>928</v>
      </c>
    </row>
    <row r="59" spans="1:2" x14ac:dyDescent="0.25">
      <c r="A59" s="32" t="s">
        <v>929</v>
      </c>
    </row>
    <row r="60" spans="1:2" x14ac:dyDescent="0.25">
      <c r="A60" s="32" t="s">
        <v>930</v>
      </c>
    </row>
    <row r="61" spans="1:2" x14ac:dyDescent="0.25">
      <c r="A61" s="32" t="s">
        <v>931</v>
      </c>
    </row>
    <row r="62" spans="1:2" x14ac:dyDescent="0.25">
      <c r="A62" s="32" t="s">
        <v>932</v>
      </c>
    </row>
    <row r="63" spans="1:2" x14ac:dyDescent="0.25">
      <c r="A63" s="32" t="s">
        <v>933</v>
      </c>
    </row>
    <row r="64" spans="1:2" x14ac:dyDescent="0.25">
      <c r="A64" s="32" t="s">
        <v>934</v>
      </c>
    </row>
    <row r="65" spans="1:1" x14ac:dyDescent="0.25">
      <c r="A65" s="32" t="s">
        <v>935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214E0-8D16-4886-BDA7-BE89F539AAC4}">
  <dimension ref="A1:B263"/>
  <sheetViews>
    <sheetView topLeftCell="A130" workbookViewId="0">
      <selection activeCell="I148" sqref="I148"/>
    </sheetView>
  </sheetViews>
  <sheetFormatPr baseColWidth="10" defaultColWidth="11.42578125" defaultRowHeight="15" x14ac:dyDescent="0.25"/>
  <cols>
    <col min="1" max="1" width="19.140625" style="32" customWidth="1"/>
    <col min="2" max="2" width="35.42578125" style="32" customWidth="1"/>
    <col min="3" max="16384" width="11.42578125" style="32"/>
  </cols>
  <sheetData>
    <row r="1" spans="1:2" x14ac:dyDescent="0.25">
      <c r="A1" s="316" t="s">
        <v>94</v>
      </c>
      <c r="B1" s="317"/>
    </row>
    <row r="2" spans="1:2" ht="30" x14ac:dyDescent="0.25">
      <c r="A2" s="1" t="s">
        <v>95</v>
      </c>
      <c r="B2" s="1" t="s">
        <v>96</v>
      </c>
    </row>
    <row r="3" spans="1:2" x14ac:dyDescent="0.25">
      <c r="A3" s="2" t="s">
        <v>97</v>
      </c>
      <c r="B3" s="3" t="s">
        <v>98</v>
      </c>
    </row>
    <row r="4" spans="1:2" ht="30" x14ac:dyDescent="0.25">
      <c r="A4" s="2" t="s">
        <v>99</v>
      </c>
      <c r="B4" s="3" t="s">
        <v>100</v>
      </c>
    </row>
    <row r="5" spans="1:2" x14ac:dyDescent="0.25">
      <c r="A5" s="2" t="s">
        <v>101</v>
      </c>
      <c r="B5" s="3" t="s">
        <v>102</v>
      </c>
    </row>
    <row r="6" spans="1:2" x14ac:dyDescent="0.25">
      <c r="A6" s="2" t="s">
        <v>103</v>
      </c>
      <c r="B6" s="3" t="s">
        <v>104</v>
      </c>
    </row>
    <row r="7" spans="1:2" x14ac:dyDescent="0.25">
      <c r="A7" s="2" t="s">
        <v>105</v>
      </c>
      <c r="B7" s="3" t="s">
        <v>106</v>
      </c>
    </row>
    <row r="8" spans="1:2" ht="30" x14ac:dyDescent="0.25">
      <c r="A8" s="2" t="s">
        <v>107</v>
      </c>
      <c r="B8" s="3" t="s">
        <v>108</v>
      </c>
    </row>
    <row r="9" spans="1:2" x14ac:dyDescent="0.25">
      <c r="A9" s="2" t="s">
        <v>109</v>
      </c>
      <c r="B9" s="3" t="s">
        <v>110</v>
      </c>
    </row>
    <row r="10" spans="1:2" x14ac:dyDescent="0.25">
      <c r="A10" s="2" t="s">
        <v>111</v>
      </c>
      <c r="B10" s="3" t="s">
        <v>112</v>
      </c>
    </row>
    <row r="11" spans="1:2" ht="30" x14ac:dyDescent="0.25">
      <c r="A11" s="2" t="s">
        <v>113</v>
      </c>
      <c r="B11" s="3" t="s">
        <v>114</v>
      </c>
    </row>
    <row r="12" spans="1:2" x14ac:dyDescent="0.25">
      <c r="A12" s="2" t="s">
        <v>115</v>
      </c>
      <c r="B12" s="3" t="s">
        <v>116</v>
      </c>
    </row>
    <row r="13" spans="1:2" x14ac:dyDescent="0.25">
      <c r="A13" s="2" t="s">
        <v>117</v>
      </c>
      <c r="B13" s="3" t="s">
        <v>118</v>
      </c>
    </row>
    <row r="14" spans="1:2" x14ac:dyDescent="0.25">
      <c r="A14" s="2" t="s">
        <v>119</v>
      </c>
      <c r="B14" s="3" t="s">
        <v>120</v>
      </c>
    </row>
    <row r="15" spans="1:2" x14ac:dyDescent="0.25">
      <c r="A15" s="94" t="s">
        <v>806</v>
      </c>
      <c r="B15" s="95" t="s">
        <v>807</v>
      </c>
    </row>
    <row r="16" spans="1:2" x14ac:dyDescent="0.25">
      <c r="A16" s="2" t="s">
        <v>516</v>
      </c>
      <c r="B16" s="3" t="s">
        <v>517</v>
      </c>
    </row>
    <row r="17" spans="1:2" x14ac:dyDescent="0.25">
      <c r="A17" s="94" t="s">
        <v>808</v>
      </c>
      <c r="B17" s="95" t="s">
        <v>809</v>
      </c>
    </row>
    <row r="18" spans="1:2" ht="15.75" thickBot="1" x14ac:dyDescent="0.3">
      <c r="A18" s="96" t="s">
        <v>810</v>
      </c>
      <c r="B18" s="98" t="s">
        <v>811</v>
      </c>
    </row>
    <row r="19" spans="1:2" ht="30" x14ac:dyDescent="0.25">
      <c r="A19" s="97" t="s">
        <v>812</v>
      </c>
      <c r="B19" s="100" t="s">
        <v>813</v>
      </c>
    </row>
    <row r="20" spans="1:2" x14ac:dyDescent="0.25">
      <c r="A20" s="94" t="s">
        <v>814</v>
      </c>
      <c r="B20" s="95" t="s">
        <v>815</v>
      </c>
    </row>
    <row r="21" spans="1:2" ht="30" x14ac:dyDescent="0.25">
      <c r="A21" s="2" t="s">
        <v>518</v>
      </c>
      <c r="B21" s="3" t="s">
        <v>519</v>
      </c>
    </row>
    <row r="22" spans="1:2" x14ac:dyDescent="0.25">
      <c r="A22" s="94" t="s">
        <v>816</v>
      </c>
      <c r="B22" s="95" t="s">
        <v>817</v>
      </c>
    </row>
    <row r="23" spans="1:2" x14ac:dyDescent="0.25">
      <c r="A23" s="2" t="s">
        <v>520</v>
      </c>
      <c r="B23" s="3" t="s">
        <v>521</v>
      </c>
    </row>
    <row r="24" spans="1:2" x14ac:dyDescent="0.25">
      <c r="A24" s="2" t="s">
        <v>522</v>
      </c>
      <c r="B24" s="3" t="s">
        <v>523</v>
      </c>
    </row>
    <row r="25" spans="1:2" ht="30" x14ac:dyDescent="0.25">
      <c r="A25" s="2" t="s">
        <v>524</v>
      </c>
      <c r="B25" s="3" t="s">
        <v>525</v>
      </c>
    </row>
    <row r="26" spans="1:2" x14ac:dyDescent="0.25">
      <c r="A26" s="2" t="s">
        <v>375</v>
      </c>
      <c r="B26" s="3" t="s">
        <v>376</v>
      </c>
    </row>
    <row r="27" spans="1:2" x14ac:dyDescent="0.25">
      <c r="A27" s="2" t="s">
        <v>377</v>
      </c>
      <c r="B27" s="3" t="s">
        <v>378</v>
      </c>
    </row>
    <row r="28" spans="1:2" x14ac:dyDescent="0.25">
      <c r="A28" s="2" t="s">
        <v>379</v>
      </c>
      <c r="B28" s="3" t="s">
        <v>380</v>
      </c>
    </row>
    <row r="29" spans="1:2" x14ac:dyDescent="0.25">
      <c r="A29" s="2" t="s">
        <v>381</v>
      </c>
      <c r="B29" s="3" t="s">
        <v>382</v>
      </c>
    </row>
    <row r="30" spans="1:2" x14ac:dyDescent="0.25">
      <c r="A30" s="2" t="s">
        <v>383</v>
      </c>
      <c r="B30" s="3" t="s">
        <v>384</v>
      </c>
    </row>
    <row r="31" spans="1:2" x14ac:dyDescent="0.25">
      <c r="A31" s="2" t="s">
        <v>385</v>
      </c>
      <c r="B31" s="3" t="s">
        <v>386</v>
      </c>
    </row>
    <row r="32" spans="1:2" x14ac:dyDescent="0.25">
      <c r="A32" s="94" t="s">
        <v>818</v>
      </c>
      <c r="B32" s="95" t="s">
        <v>819</v>
      </c>
    </row>
    <row r="33" spans="1:2" x14ac:dyDescent="0.25">
      <c r="A33" s="2" t="s">
        <v>387</v>
      </c>
      <c r="B33" s="3" t="s">
        <v>388</v>
      </c>
    </row>
    <row r="34" spans="1:2" ht="15.75" thickBot="1" x14ac:dyDescent="0.3">
      <c r="A34" s="4" t="s">
        <v>389</v>
      </c>
      <c r="B34" s="5" t="s">
        <v>390</v>
      </c>
    </row>
    <row r="35" spans="1:2" x14ac:dyDescent="0.25">
      <c r="A35" s="6" t="s">
        <v>391</v>
      </c>
      <c r="B35" s="7" t="s">
        <v>392</v>
      </c>
    </row>
    <row r="36" spans="1:2" x14ac:dyDescent="0.25">
      <c r="A36" s="2" t="s">
        <v>339</v>
      </c>
      <c r="B36" s="16" t="s">
        <v>340</v>
      </c>
    </row>
    <row r="37" spans="1:2" x14ac:dyDescent="0.25">
      <c r="A37" s="2" t="s">
        <v>341</v>
      </c>
      <c r="B37" s="12" t="s">
        <v>342</v>
      </c>
    </row>
    <row r="38" spans="1:2" ht="30" x14ac:dyDescent="0.25">
      <c r="A38" s="2" t="s">
        <v>343</v>
      </c>
      <c r="B38" s="13" t="s">
        <v>344</v>
      </c>
    </row>
    <row r="39" spans="1:2" x14ac:dyDescent="0.25">
      <c r="A39" s="2" t="s">
        <v>345</v>
      </c>
      <c r="B39" s="14" t="s">
        <v>346</v>
      </c>
    </row>
    <row r="40" spans="1:2" x14ac:dyDescent="0.25">
      <c r="A40" s="2" t="s">
        <v>347</v>
      </c>
      <c r="B40" s="15" t="s">
        <v>348</v>
      </c>
    </row>
    <row r="41" spans="1:2" x14ac:dyDescent="0.25">
      <c r="A41" s="2" t="s">
        <v>349</v>
      </c>
      <c r="B41" s="15" t="s">
        <v>350</v>
      </c>
    </row>
    <row r="42" spans="1:2" ht="30" x14ac:dyDescent="0.25">
      <c r="A42" s="2" t="s">
        <v>351</v>
      </c>
      <c r="B42" s="14" t="s">
        <v>352</v>
      </c>
    </row>
    <row r="43" spans="1:2" x14ac:dyDescent="0.25">
      <c r="A43" s="2" t="s">
        <v>353</v>
      </c>
      <c r="B43" s="16" t="s">
        <v>354</v>
      </c>
    </row>
    <row r="44" spans="1:2" ht="15.75" thickBot="1" x14ac:dyDescent="0.3">
      <c r="A44" s="4" t="s">
        <v>355</v>
      </c>
      <c r="B44" s="99" t="s">
        <v>356</v>
      </c>
    </row>
    <row r="45" spans="1:2" x14ac:dyDescent="0.25">
      <c r="A45" s="6" t="s">
        <v>526</v>
      </c>
      <c r="B45" s="7" t="s">
        <v>527</v>
      </c>
    </row>
    <row r="46" spans="1:2" x14ac:dyDescent="0.25">
      <c r="A46" s="2" t="s">
        <v>357</v>
      </c>
      <c r="B46" s="11" t="s">
        <v>358</v>
      </c>
    </row>
    <row r="47" spans="1:2" x14ac:dyDescent="0.25">
      <c r="A47" s="94" t="s">
        <v>820</v>
      </c>
      <c r="B47" s="95" t="s">
        <v>821</v>
      </c>
    </row>
    <row r="48" spans="1:2" x14ac:dyDescent="0.25">
      <c r="A48" s="2" t="s">
        <v>528</v>
      </c>
      <c r="B48" s="3" t="s">
        <v>529</v>
      </c>
    </row>
    <row r="49" spans="1:2" ht="30" x14ac:dyDescent="0.25">
      <c r="A49" s="2" t="s">
        <v>530</v>
      </c>
      <c r="B49" s="3" t="s">
        <v>531</v>
      </c>
    </row>
    <row r="50" spans="1:2" x14ac:dyDescent="0.25">
      <c r="A50" s="2" t="s">
        <v>532</v>
      </c>
      <c r="B50" s="3" t="s">
        <v>533</v>
      </c>
    </row>
    <row r="51" spans="1:2" x14ac:dyDescent="0.25">
      <c r="A51" s="2" t="s">
        <v>359</v>
      </c>
      <c r="B51" s="3" t="s">
        <v>360</v>
      </c>
    </row>
    <row r="52" spans="1:2" x14ac:dyDescent="0.25">
      <c r="A52" s="2" t="s">
        <v>534</v>
      </c>
      <c r="B52" s="3" t="s">
        <v>535</v>
      </c>
    </row>
    <row r="53" spans="1:2" x14ac:dyDescent="0.25">
      <c r="A53" s="2" t="s">
        <v>536</v>
      </c>
      <c r="B53" s="3" t="s">
        <v>537</v>
      </c>
    </row>
    <row r="54" spans="1:2" x14ac:dyDescent="0.25">
      <c r="A54" s="2" t="s">
        <v>538</v>
      </c>
      <c r="B54" s="3" t="s">
        <v>539</v>
      </c>
    </row>
    <row r="55" spans="1:2" x14ac:dyDescent="0.25">
      <c r="A55" s="2" t="s">
        <v>361</v>
      </c>
      <c r="B55" s="3" t="s">
        <v>362</v>
      </c>
    </row>
    <row r="56" spans="1:2" ht="30" x14ac:dyDescent="0.25">
      <c r="A56" s="2" t="s">
        <v>540</v>
      </c>
      <c r="B56" s="3" t="s">
        <v>541</v>
      </c>
    </row>
    <row r="57" spans="1:2" ht="60" x14ac:dyDescent="0.25">
      <c r="A57" s="2" t="s">
        <v>121</v>
      </c>
      <c r="B57" s="3" t="s">
        <v>122</v>
      </c>
    </row>
    <row r="58" spans="1:2" x14ac:dyDescent="0.25">
      <c r="A58" s="2" t="s">
        <v>542</v>
      </c>
      <c r="B58" s="3" t="s">
        <v>543</v>
      </c>
    </row>
    <row r="59" spans="1:2" x14ac:dyDescent="0.25">
      <c r="A59" s="2" t="s">
        <v>393</v>
      </c>
      <c r="B59" s="3" t="s">
        <v>394</v>
      </c>
    </row>
    <row r="60" spans="1:2" x14ac:dyDescent="0.25">
      <c r="A60" s="94" t="s">
        <v>822</v>
      </c>
      <c r="B60" s="95" t="s">
        <v>823</v>
      </c>
    </row>
    <row r="61" spans="1:2" ht="30" x14ac:dyDescent="0.25">
      <c r="A61" s="94" t="s">
        <v>824</v>
      </c>
      <c r="B61" s="95" t="s">
        <v>825</v>
      </c>
    </row>
    <row r="62" spans="1:2" ht="45" x14ac:dyDescent="0.25">
      <c r="A62" s="2" t="s">
        <v>363</v>
      </c>
      <c r="B62" s="14" t="s">
        <v>364</v>
      </c>
    </row>
    <row r="63" spans="1:2" x14ac:dyDescent="0.25">
      <c r="A63" s="94" t="s">
        <v>826</v>
      </c>
      <c r="B63" s="95" t="s">
        <v>827</v>
      </c>
    </row>
    <row r="64" spans="1:2" x14ac:dyDescent="0.25">
      <c r="A64" s="94" t="s">
        <v>828</v>
      </c>
      <c r="B64" s="95" t="s">
        <v>829</v>
      </c>
    </row>
    <row r="65" spans="1:2" ht="30" x14ac:dyDescent="0.25">
      <c r="A65" s="2" t="s">
        <v>544</v>
      </c>
      <c r="B65" s="3" t="s">
        <v>545</v>
      </c>
    </row>
    <row r="66" spans="1:2" ht="30" x14ac:dyDescent="0.25">
      <c r="A66" s="2" t="s">
        <v>123</v>
      </c>
      <c r="B66" s="3" t="s">
        <v>124</v>
      </c>
    </row>
    <row r="67" spans="1:2" x14ac:dyDescent="0.25">
      <c r="A67" s="2" t="s">
        <v>395</v>
      </c>
      <c r="B67" s="3" t="s">
        <v>396</v>
      </c>
    </row>
    <row r="68" spans="1:2" ht="30" x14ac:dyDescent="0.25">
      <c r="A68" s="2" t="s">
        <v>546</v>
      </c>
      <c r="B68" s="3" t="s">
        <v>547</v>
      </c>
    </row>
    <row r="69" spans="1:2" ht="30" x14ac:dyDescent="0.25">
      <c r="A69" s="94" t="s">
        <v>830</v>
      </c>
      <c r="B69" s="95" t="s">
        <v>831</v>
      </c>
    </row>
    <row r="70" spans="1:2" x14ac:dyDescent="0.25">
      <c r="A70" s="2" t="s">
        <v>397</v>
      </c>
      <c r="B70" s="3" t="s">
        <v>398</v>
      </c>
    </row>
    <row r="71" spans="1:2" x14ac:dyDescent="0.25">
      <c r="A71" s="2" t="s">
        <v>399</v>
      </c>
      <c r="B71" s="3" t="s">
        <v>400</v>
      </c>
    </row>
    <row r="72" spans="1:2" ht="30" x14ac:dyDescent="0.25">
      <c r="A72" s="2" t="s">
        <v>365</v>
      </c>
      <c r="B72" s="15" t="s">
        <v>366</v>
      </c>
    </row>
    <row r="73" spans="1:2" x14ac:dyDescent="0.25">
      <c r="A73" s="2" t="s">
        <v>367</v>
      </c>
      <c r="B73" s="3" t="s">
        <v>368</v>
      </c>
    </row>
    <row r="74" spans="1:2" ht="30" x14ac:dyDescent="0.25">
      <c r="A74" s="2" t="s">
        <v>369</v>
      </c>
      <c r="B74" s="13" t="s">
        <v>370</v>
      </c>
    </row>
    <row r="75" spans="1:2" x14ac:dyDescent="0.25">
      <c r="A75" s="2" t="s">
        <v>371</v>
      </c>
      <c r="B75" s="11" t="s">
        <v>372</v>
      </c>
    </row>
    <row r="76" spans="1:2" ht="30" x14ac:dyDescent="0.25">
      <c r="A76" s="2" t="s">
        <v>373</v>
      </c>
      <c r="B76" s="13" t="s">
        <v>374</v>
      </c>
    </row>
    <row r="77" spans="1:2" ht="30" x14ac:dyDescent="0.25">
      <c r="A77" s="94" t="s">
        <v>832</v>
      </c>
      <c r="B77" s="95" t="s">
        <v>833</v>
      </c>
    </row>
    <row r="78" spans="1:2" x14ac:dyDescent="0.25">
      <c r="A78" s="2" t="s">
        <v>125</v>
      </c>
      <c r="B78" s="3" t="s">
        <v>126</v>
      </c>
    </row>
    <row r="79" spans="1:2" x14ac:dyDescent="0.25">
      <c r="A79" s="2" t="s">
        <v>401</v>
      </c>
      <c r="B79" s="3" t="s">
        <v>402</v>
      </c>
    </row>
    <row r="80" spans="1:2" ht="15.75" thickBot="1" x14ac:dyDescent="0.3">
      <c r="A80" s="4" t="s">
        <v>127</v>
      </c>
      <c r="B80" s="5" t="s">
        <v>128</v>
      </c>
    </row>
    <row r="81" spans="1:2" x14ac:dyDescent="0.25">
      <c r="A81" s="6" t="s">
        <v>548</v>
      </c>
      <c r="B81" s="7" t="s">
        <v>549</v>
      </c>
    </row>
    <row r="82" spans="1:2" ht="30" x14ac:dyDescent="0.25">
      <c r="A82" s="94" t="s">
        <v>834</v>
      </c>
      <c r="B82" s="95" t="s">
        <v>835</v>
      </c>
    </row>
    <row r="83" spans="1:2" x14ac:dyDescent="0.25">
      <c r="A83" s="94" t="s">
        <v>836</v>
      </c>
      <c r="B83" s="95" t="s">
        <v>837</v>
      </c>
    </row>
    <row r="84" spans="1:2" x14ac:dyDescent="0.25">
      <c r="A84" s="2" t="s">
        <v>403</v>
      </c>
      <c r="B84" s="3" t="s">
        <v>404</v>
      </c>
    </row>
    <row r="85" spans="1:2" ht="30" x14ac:dyDescent="0.25">
      <c r="A85" s="2" t="s">
        <v>405</v>
      </c>
      <c r="B85" s="3" t="s">
        <v>406</v>
      </c>
    </row>
    <row r="86" spans="1:2" ht="30" x14ac:dyDescent="0.25">
      <c r="A86" s="2" t="s">
        <v>407</v>
      </c>
      <c r="B86" s="3" t="s">
        <v>408</v>
      </c>
    </row>
    <row r="87" spans="1:2" x14ac:dyDescent="0.25">
      <c r="A87" s="2" t="s">
        <v>409</v>
      </c>
      <c r="B87" s="3" t="s">
        <v>410</v>
      </c>
    </row>
    <row r="88" spans="1:2" ht="30" x14ac:dyDescent="0.25">
      <c r="A88" s="2" t="s">
        <v>411</v>
      </c>
      <c r="B88" s="3" t="s">
        <v>412</v>
      </c>
    </row>
    <row r="89" spans="1:2" ht="30" x14ac:dyDescent="0.25">
      <c r="A89" s="2" t="s">
        <v>413</v>
      </c>
      <c r="B89" s="3" t="s">
        <v>414</v>
      </c>
    </row>
    <row r="90" spans="1:2" x14ac:dyDescent="0.25">
      <c r="A90" s="2" t="s">
        <v>415</v>
      </c>
      <c r="B90" s="3" t="s">
        <v>416</v>
      </c>
    </row>
    <row r="91" spans="1:2" ht="30" x14ac:dyDescent="0.25">
      <c r="A91" s="2" t="s">
        <v>417</v>
      </c>
      <c r="B91" s="3" t="s">
        <v>418</v>
      </c>
    </row>
    <row r="92" spans="1:2" x14ac:dyDescent="0.25">
      <c r="A92" s="2" t="s">
        <v>419</v>
      </c>
      <c r="B92" s="3" t="s">
        <v>420</v>
      </c>
    </row>
    <row r="93" spans="1:2" x14ac:dyDescent="0.25">
      <c r="A93" s="2" t="s">
        <v>421</v>
      </c>
      <c r="B93" s="3" t="s">
        <v>422</v>
      </c>
    </row>
    <row r="94" spans="1:2" x14ac:dyDescent="0.25">
      <c r="A94" s="2" t="s">
        <v>423</v>
      </c>
      <c r="B94" s="3" t="s">
        <v>424</v>
      </c>
    </row>
    <row r="95" spans="1:2" x14ac:dyDescent="0.25">
      <c r="A95" s="2" t="s">
        <v>425</v>
      </c>
      <c r="B95" s="3" t="s">
        <v>426</v>
      </c>
    </row>
    <row r="96" spans="1:2" ht="30" x14ac:dyDescent="0.25">
      <c r="A96" s="2" t="s">
        <v>427</v>
      </c>
      <c r="B96" s="3" t="s">
        <v>428</v>
      </c>
    </row>
    <row r="97" spans="1:2" x14ac:dyDescent="0.25">
      <c r="A97" s="2" t="s">
        <v>429</v>
      </c>
      <c r="B97" s="3" t="s">
        <v>430</v>
      </c>
    </row>
    <row r="98" spans="1:2" x14ac:dyDescent="0.25">
      <c r="A98" s="2" t="s">
        <v>431</v>
      </c>
      <c r="B98" s="3" t="s">
        <v>432</v>
      </c>
    </row>
    <row r="99" spans="1:2" x14ac:dyDescent="0.25">
      <c r="A99" s="2" t="s">
        <v>433</v>
      </c>
      <c r="B99" s="3" t="s">
        <v>434</v>
      </c>
    </row>
    <row r="100" spans="1:2" x14ac:dyDescent="0.25">
      <c r="A100" s="94" t="s">
        <v>838</v>
      </c>
      <c r="B100" s="95" t="s">
        <v>839</v>
      </c>
    </row>
    <row r="101" spans="1:2" ht="30" x14ac:dyDescent="0.25">
      <c r="A101" s="94" t="s">
        <v>840</v>
      </c>
      <c r="B101" s="95" t="s">
        <v>841</v>
      </c>
    </row>
    <row r="102" spans="1:2" x14ac:dyDescent="0.25">
      <c r="A102" s="94" t="s">
        <v>842</v>
      </c>
      <c r="B102" s="95" t="s">
        <v>843</v>
      </c>
    </row>
    <row r="103" spans="1:2" x14ac:dyDescent="0.25">
      <c r="A103" s="2" t="s">
        <v>181</v>
      </c>
      <c r="B103" s="8" t="s">
        <v>182</v>
      </c>
    </row>
    <row r="104" spans="1:2" ht="30" x14ac:dyDescent="0.25">
      <c r="A104" s="2" t="s">
        <v>183</v>
      </c>
      <c r="B104" s="3" t="s">
        <v>184</v>
      </c>
    </row>
    <row r="105" spans="1:2" x14ac:dyDescent="0.25">
      <c r="A105" s="2" t="s">
        <v>185</v>
      </c>
      <c r="B105" s="3" t="s">
        <v>186</v>
      </c>
    </row>
    <row r="106" spans="1:2" x14ac:dyDescent="0.25">
      <c r="A106" s="2" t="s">
        <v>187</v>
      </c>
      <c r="B106" s="8" t="s">
        <v>188</v>
      </c>
    </row>
    <row r="107" spans="1:2" ht="30" x14ac:dyDescent="0.25">
      <c r="A107" s="2" t="s">
        <v>189</v>
      </c>
      <c r="B107" s="9" t="s">
        <v>190</v>
      </c>
    </row>
    <row r="108" spans="1:2" x14ac:dyDescent="0.25">
      <c r="A108" s="2" t="s">
        <v>191</v>
      </c>
      <c r="B108" s="3" t="s">
        <v>192</v>
      </c>
    </row>
    <row r="109" spans="1:2" x14ac:dyDescent="0.25">
      <c r="A109" s="2" t="s">
        <v>193</v>
      </c>
      <c r="B109" s="3" t="s">
        <v>194</v>
      </c>
    </row>
    <row r="110" spans="1:2" ht="30" x14ac:dyDescent="0.25">
      <c r="A110" s="2" t="s">
        <v>195</v>
      </c>
      <c r="B110" s="10" t="s">
        <v>196</v>
      </c>
    </row>
    <row r="111" spans="1:2" ht="30" x14ac:dyDescent="0.25">
      <c r="A111" s="2" t="s">
        <v>197</v>
      </c>
      <c r="B111" s="3" t="s">
        <v>198</v>
      </c>
    </row>
    <row r="112" spans="1:2" x14ac:dyDescent="0.25">
      <c r="A112" s="2" t="s">
        <v>199</v>
      </c>
      <c r="B112" s="3" t="s">
        <v>200</v>
      </c>
    </row>
    <row r="113" spans="1:2" x14ac:dyDescent="0.25">
      <c r="A113" s="2" t="s">
        <v>201</v>
      </c>
      <c r="B113" s="3" t="s">
        <v>202</v>
      </c>
    </row>
    <row r="114" spans="1:2" x14ac:dyDescent="0.25">
      <c r="A114" s="2" t="s">
        <v>203</v>
      </c>
      <c r="B114" s="3" t="s">
        <v>204</v>
      </c>
    </row>
    <row r="115" spans="1:2" x14ac:dyDescent="0.25">
      <c r="A115" s="2" t="s">
        <v>205</v>
      </c>
      <c r="B115" s="3" t="s">
        <v>206</v>
      </c>
    </row>
    <row r="116" spans="1:2" x14ac:dyDescent="0.25">
      <c r="A116" s="2" t="s">
        <v>207</v>
      </c>
      <c r="B116" s="3" t="s">
        <v>208</v>
      </c>
    </row>
    <row r="117" spans="1:2" ht="30" x14ac:dyDescent="0.25">
      <c r="A117" s="2" t="s">
        <v>209</v>
      </c>
      <c r="B117" s="3" t="s">
        <v>210</v>
      </c>
    </row>
    <row r="118" spans="1:2" x14ac:dyDescent="0.25">
      <c r="A118" s="2" t="s">
        <v>211</v>
      </c>
      <c r="B118" s="3" t="s">
        <v>212</v>
      </c>
    </row>
    <row r="119" spans="1:2" x14ac:dyDescent="0.25">
      <c r="A119" s="2" t="s">
        <v>213</v>
      </c>
      <c r="B119" s="3" t="s">
        <v>214</v>
      </c>
    </row>
    <row r="120" spans="1:2" ht="30" x14ac:dyDescent="0.25">
      <c r="A120" s="2" t="s">
        <v>215</v>
      </c>
      <c r="B120" s="3" t="s">
        <v>216</v>
      </c>
    </row>
    <row r="121" spans="1:2" x14ac:dyDescent="0.25">
      <c r="A121" s="2" t="s">
        <v>217</v>
      </c>
      <c r="B121" s="3" t="s">
        <v>218</v>
      </c>
    </row>
    <row r="122" spans="1:2" x14ac:dyDescent="0.25">
      <c r="A122" s="2" t="s">
        <v>219</v>
      </c>
      <c r="B122" s="3" t="s">
        <v>220</v>
      </c>
    </row>
    <row r="123" spans="1:2" ht="15.75" thickBot="1" x14ac:dyDescent="0.3">
      <c r="A123" s="4" t="s">
        <v>492</v>
      </c>
      <c r="B123" s="5" t="s">
        <v>493</v>
      </c>
    </row>
    <row r="124" spans="1:2" x14ac:dyDescent="0.25">
      <c r="A124" s="6" t="s">
        <v>221</v>
      </c>
      <c r="B124" s="7" t="s">
        <v>222</v>
      </c>
    </row>
    <row r="125" spans="1:2" ht="30" x14ac:dyDescent="0.25">
      <c r="A125" s="2" t="s">
        <v>223</v>
      </c>
      <c r="B125" s="3" t="s">
        <v>224</v>
      </c>
    </row>
    <row r="126" spans="1:2" x14ac:dyDescent="0.25">
      <c r="A126" s="2" t="s">
        <v>225</v>
      </c>
      <c r="B126" s="3" t="s">
        <v>226</v>
      </c>
    </row>
    <row r="127" spans="1:2" x14ac:dyDescent="0.25">
      <c r="A127" s="2" t="s">
        <v>227</v>
      </c>
      <c r="B127" s="3" t="s">
        <v>228</v>
      </c>
    </row>
    <row r="128" spans="1:2" x14ac:dyDescent="0.25">
      <c r="A128" s="2" t="s">
        <v>229</v>
      </c>
      <c r="B128" s="3" t="s">
        <v>230</v>
      </c>
    </row>
    <row r="129" spans="1:2" ht="30" x14ac:dyDescent="0.25">
      <c r="A129" s="2" t="s">
        <v>445</v>
      </c>
      <c r="B129" s="3" t="s">
        <v>446</v>
      </c>
    </row>
    <row r="130" spans="1:2" ht="30" x14ac:dyDescent="0.25">
      <c r="A130" s="2" t="s">
        <v>447</v>
      </c>
      <c r="B130" s="3" t="s">
        <v>448</v>
      </c>
    </row>
    <row r="131" spans="1:2" ht="30" x14ac:dyDescent="0.25">
      <c r="A131" s="2" t="s">
        <v>449</v>
      </c>
      <c r="B131" s="3" t="s">
        <v>450</v>
      </c>
    </row>
    <row r="132" spans="1:2" ht="30" x14ac:dyDescent="0.25">
      <c r="A132" s="2" t="s">
        <v>451</v>
      </c>
      <c r="B132" s="3" t="s">
        <v>452</v>
      </c>
    </row>
    <row r="133" spans="1:2" ht="30" x14ac:dyDescent="0.25">
      <c r="A133" s="2" t="s">
        <v>453</v>
      </c>
      <c r="B133" s="3" t="s">
        <v>454</v>
      </c>
    </row>
    <row r="134" spans="1:2" ht="30" x14ac:dyDescent="0.25">
      <c r="A134" s="2" t="s">
        <v>455</v>
      </c>
      <c r="B134" s="3" t="s">
        <v>456</v>
      </c>
    </row>
    <row r="135" spans="1:2" x14ac:dyDescent="0.25">
      <c r="A135" s="2" t="s">
        <v>457</v>
      </c>
      <c r="B135" s="3" t="s">
        <v>458</v>
      </c>
    </row>
    <row r="136" spans="1:2" ht="30" x14ac:dyDescent="0.25">
      <c r="A136" s="2" t="s">
        <v>459</v>
      </c>
      <c r="B136" s="3" t="s">
        <v>460</v>
      </c>
    </row>
    <row r="137" spans="1:2" ht="30" x14ac:dyDescent="0.25">
      <c r="A137" s="2" t="s">
        <v>461</v>
      </c>
      <c r="B137" s="3" t="s">
        <v>462</v>
      </c>
    </row>
    <row r="138" spans="1:2" ht="30" x14ac:dyDescent="0.25">
      <c r="A138" s="2" t="s">
        <v>463</v>
      </c>
      <c r="B138" s="3" t="s">
        <v>464</v>
      </c>
    </row>
    <row r="139" spans="1:2" x14ac:dyDescent="0.25">
      <c r="A139" s="2" t="s">
        <v>465</v>
      </c>
      <c r="B139" s="3" t="s">
        <v>466</v>
      </c>
    </row>
    <row r="140" spans="1:2" ht="30" x14ac:dyDescent="0.25">
      <c r="A140" s="2" t="s">
        <v>467</v>
      </c>
      <c r="B140" s="3" t="s">
        <v>468</v>
      </c>
    </row>
    <row r="141" spans="1:2" ht="30.75" thickBot="1" x14ac:dyDescent="0.3">
      <c r="A141" s="4" t="s">
        <v>469</v>
      </c>
      <c r="B141" s="5" t="s">
        <v>470</v>
      </c>
    </row>
    <row r="142" spans="1:2" x14ac:dyDescent="0.25">
      <c r="A142" s="6" t="s">
        <v>471</v>
      </c>
      <c r="B142" s="7" t="s">
        <v>472</v>
      </c>
    </row>
    <row r="143" spans="1:2" x14ac:dyDescent="0.25">
      <c r="A143" s="2" t="s">
        <v>473</v>
      </c>
      <c r="B143" s="3" t="s">
        <v>474</v>
      </c>
    </row>
    <row r="144" spans="1:2" x14ac:dyDescent="0.25">
      <c r="A144" s="2" t="s">
        <v>475</v>
      </c>
      <c r="B144" s="3" t="s">
        <v>476</v>
      </c>
    </row>
    <row r="145" spans="1:2" x14ac:dyDescent="0.25">
      <c r="A145" s="2" t="s">
        <v>477</v>
      </c>
      <c r="B145" s="3" t="s">
        <v>478</v>
      </c>
    </row>
    <row r="146" spans="1:2" x14ac:dyDescent="0.25">
      <c r="A146" s="2" t="s">
        <v>231</v>
      </c>
      <c r="B146" s="3" t="s">
        <v>232</v>
      </c>
    </row>
    <row r="147" spans="1:2" x14ac:dyDescent="0.25">
      <c r="A147" s="2" t="s">
        <v>494</v>
      </c>
      <c r="B147" s="3" t="s">
        <v>495</v>
      </c>
    </row>
    <row r="148" spans="1:2" x14ac:dyDescent="0.25">
      <c r="A148" s="2" t="s">
        <v>496</v>
      </c>
      <c r="B148" s="3" t="s">
        <v>497</v>
      </c>
    </row>
    <row r="149" spans="1:2" ht="30" x14ac:dyDescent="0.25">
      <c r="A149" s="2" t="s">
        <v>498</v>
      </c>
      <c r="B149" s="3" t="s">
        <v>499</v>
      </c>
    </row>
    <row r="150" spans="1:2" x14ac:dyDescent="0.25">
      <c r="A150" s="2" t="s">
        <v>500</v>
      </c>
      <c r="B150" s="3" t="s">
        <v>501</v>
      </c>
    </row>
    <row r="151" spans="1:2" x14ac:dyDescent="0.25">
      <c r="A151" s="2" t="s">
        <v>502</v>
      </c>
      <c r="B151" s="3" t="s">
        <v>503</v>
      </c>
    </row>
    <row r="152" spans="1:2" x14ac:dyDescent="0.25">
      <c r="A152" s="2" t="s">
        <v>504</v>
      </c>
      <c r="B152" s="3" t="s">
        <v>505</v>
      </c>
    </row>
    <row r="153" spans="1:2" x14ac:dyDescent="0.25">
      <c r="A153" s="2" t="s">
        <v>506</v>
      </c>
      <c r="B153" s="3" t="s">
        <v>507</v>
      </c>
    </row>
    <row r="154" spans="1:2" x14ac:dyDescent="0.25">
      <c r="A154" s="2" t="s">
        <v>508</v>
      </c>
      <c r="B154" s="17" t="s">
        <v>509</v>
      </c>
    </row>
    <row r="155" spans="1:2" ht="15.75" thickBot="1" x14ac:dyDescent="0.3">
      <c r="A155" s="4" t="s">
        <v>253</v>
      </c>
      <c r="B155" s="5" t="s">
        <v>254</v>
      </c>
    </row>
    <row r="156" spans="1:2" x14ac:dyDescent="0.25">
      <c r="A156" s="6" t="s">
        <v>255</v>
      </c>
      <c r="B156" s="7" t="s">
        <v>256</v>
      </c>
    </row>
    <row r="157" spans="1:2" x14ac:dyDescent="0.25">
      <c r="A157" s="2" t="s">
        <v>257</v>
      </c>
      <c r="B157" s="3" t="s">
        <v>258</v>
      </c>
    </row>
    <row r="158" spans="1:2" x14ac:dyDescent="0.25">
      <c r="A158" s="2" t="s">
        <v>259</v>
      </c>
      <c r="B158" s="3" t="s">
        <v>260</v>
      </c>
    </row>
    <row r="159" spans="1:2" x14ac:dyDescent="0.25">
      <c r="A159" s="2" t="s">
        <v>261</v>
      </c>
      <c r="B159" s="3" t="s">
        <v>262</v>
      </c>
    </row>
    <row r="160" spans="1:2" x14ac:dyDescent="0.25">
      <c r="A160" s="2" t="s">
        <v>263</v>
      </c>
      <c r="B160" s="3" t="s">
        <v>264</v>
      </c>
    </row>
    <row r="161" spans="1:2" x14ac:dyDescent="0.25">
      <c r="A161" s="2" t="s">
        <v>265</v>
      </c>
      <c r="B161" s="3" t="s">
        <v>266</v>
      </c>
    </row>
    <row r="162" spans="1:2" x14ac:dyDescent="0.25">
      <c r="A162" s="2" t="s">
        <v>267</v>
      </c>
      <c r="B162" s="3" t="s">
        <v>268</v>
      </c>
    </row>
    <row r="163" spans="1:2" x14ac:dyDescent="0.25">
      <c r="A163" s="2" t="s">
        <v>269</v>
      </c>
      <c r="B163" s="3" t="s">
        <v>270</v>
      </c>
    </row>
    <row r="164" spans="1:2" x14ac:dyDescent="0.25">
      <c r="A164" s="2" t="s">
        <v>271</v>
      </c>
      <c r="B164" s="3" t="s">
        <v>272</v>
      </c>
    </row>
    <row r="165" spans="1:2" x14ac:dyDescent="0.25">
      <c r="A165" s="2" t="s">
        <v>273</v>
      </c>
      <c r="B165" s="3" t="s">
        <v>274</v>
      </c>
    </row>
    <row r="166" spans="1:2" ht="30" x14ac:dyDescent="0.25">
      <c r="A166" s="2" t="s">
        <v>275</v>
      </c>
      <c r="B166" s="3" t="s">
        <v>276</v>
      </c>
    </row>
    <row r="167" spans="1:2" x14ac:dyDescent="0.25">
      <c r="A167" s="2" t="s">
        <v>277</v>
      </c>
      <c r="B167" s="3" t="s">
        <v>278</v>
      </c>
    </row>
    <row r="168" spans="1:2" x14ac:dyDescent="0.25">
      <c r="A168" s="2" t="s">
        <v>279</v>
      </c>
      <c r="B168" s="11" t="s">
        <v>280</v>
      </c>
    </row>
    <row r="169" spans="1:2" ht="30" x14ac:dyDescent="0.25">
      <c r="A169" s="2" t="s">
        <v>281</v>
      </c>
      <c r="B169" s="3" t="s">
        <v>282</v>
      </c>
    </row>
    <row r="170" spans="1:2" ht="30" x14ac:dyDescent="0.25">
      <c r="A170" s="2" t="s">
        <v>283</v>
      </c>
      <c r="B170" s="3" t="s">
        <v>284</v>
      </c>
    </row>
    <row r="171" spans="1:2" x14ac:dyDescent="0.25">
      <c r="A171" s="2" t="s">
        <v>285</v>
      </c>
      <c r="B171" s="3" t="s">
        <v>286</v>
      </c>
    </row>
    <row r="172" spans="1:2" x14ac:dyDescent="0.25">
      <c r="A172" s="2" t="s">
        <v>287</v>
      </c>
      <c r="B172" s="3" t="s">
        <v>288</v>
      </c>
    </row>
    <row r="173" spans="1:2" x14ac:dyDescent="0.25">
      <c r="A173" s="2" t="s">
        <v>479</v>
      </c>
      <c r="B173" s="3" t="s">
        <v>480</v>
      </c>
    </row>
    <row r="174" spans="1:2" x14ac:dyDescent="0.25">
      <c r="A174" s="94" t="s">
        <v>844</v>
      </c>
      <c r="B174" s="95" t="s">
        <v>845</v>
      </c>
    </row>
    <row r="175" spans="1:2" ht="30" x14ac:dyDescent="0.25">
      <c r="A175" s="94" t="s">
        <v>846</v>
      </c>
      <c r="B175" s="95" t="s">
        <v>847</v>
      </c>
    </row>
    <row r="176" spans="1:2" ht="30.75" thickBot="1" x14ac:dyDescent="0.3">
      <c r="A176" s="96" t="s">
        <v>848</v>
      </c>
      <c r="B176" s="98" t="s">
        <v>849</v>
      </c>
    </row>
    <row r="177" spans="1:2" x14ac:dyDescent="0.25">
      <c r="A177" s="6" t="s">
        <v>289</v>
      </c>
      <c r="B177" s="7" t="s">
        <v>290</v>
      </c>
    </row>
    <row r="178" spans="1:2" ht="30" x14ac:dyDescent="0.25">
      <c r="A178" s="2" t="s">
        <v>291</v>
      </c>
      <c r="B178" s="3" t="s">
        <v>292</v>
      </c>
    </row>
    <row r="179" spans="1:2" x14ac:dyDescent="0.25">
      <c r="A179" s="2" t="s">
        <v>293</v>
      </c>
      <c r="B179" s="11" t="s">
        <v>294</v>
      </c>
    </row>
    <row r="180" spans="1:2" x14ac:dyDescent="0.25">
      <c r="A180" s="2" t="s">
        <v>295</v>
      </c>
      <c r="B180" s="3" t="s">
        <v>296</v>
      </c>
    </row>
    <row r="181" spans="1:2" x14ac:dyDescent="0.25">
      <c r="A181" s="2" t="s">
        <v>297</v>
      </c>
      <c r="B181" s="3" t="s">
        <v>298</v>
      </c>
    </row>
    <row r="182" spans="1:2" ht="30" x14ac:dyDescent="0.25">
      <c r="A182" s="94" t="s">
        <v>850</v>
      </c>
      <c r="B182" s="95" t="s">
        <v>851</v>
      </c>
    </row>
    <row r="183" spans="1:2" x14ac:dyDescent="0.25">
      <c r="A183" s="2" t="s">
        <v>299</v>
      </c>
      <c r="B183" s="3" t="s">
        <v>300</v>
      </c>
    </row>
    <row r="184" spans="1:2" x14ac:dyDescent="0.25">
      <c r="A184" s="2" t="s">
        <v>301</v>
      </c>
      <c r="B184" s="3" t="s">
        <v>302</v>
      </c>
    </row>
    <row r="185" spans="1:2" x14ac:dyDescent="0.25">
      <c r="A185" s="2" t="s">
        <v>303</v>
      </c>
      <c r="B185" s="3" t="s">
        <v>304</v>
      </c>
    </row>
    <row r="186" spans="1:2" x14ac:dyDescent="0.25">
      <c r="A186" s="2" t="s">
        <v>305</v>
      </c>
      <c r="B186" s="11" t="s">
        <v>306</v>
      </c>
    </row>
    <row r="187" spans="1:2" x14ac:dyDescent="0.25">
      <c r="A187" s="2" t="s">
        <v>307</v>
      </c>
      <c r="B187" s="3" t="s">
        <v>308</v>
      </c>
    </row>
    <row r="188" spans="1:2" ht="30" x14ac:dyDescent="0.25">
      <c r="A188" s="2" t="s">
        <v>309</v>
      </c>
      <c r="B188" s="3" t="s">
        <v>310</v>
      </c>
    </row>
    <row r="189" spans="1:2" ht="30" x14ac:dyDescent="0.25">
      <c r="A189" s="2" t="s">
        <v>311</v>
      </c>
      <c r="B189" s="3" t="s">
        <v>312</v>
      </c>
    </row>
    <row r="190" spans="1:2" x14ac:dyDescent="0.25">
      <c r="A190" s="2" t="s">
        <v>313</v>
      </c>
      <c r="B190" s="3" t="s">
        <v>314</v>
      </c>
    </row>
    <row r="191" spans="1:2" x14ac:dyDescent="0.25">
      <c r="A191" s="2" t="s">
        <v>435</v>
      </c>
      <c r="B191" s="3" t="s">
        <v>436</v>
      </c>
    </row>
    <row r="192" spans="1:2" ht="30" x14ac:dyDescent="0.25">
      <c r="A192" s="2" t="s">
        <v>233</v>
      </c>
      <c r="B192" s="3" t="s">
        <v>234</v>
      </c>
    </row>
    <row r="193" spans="1:2" ht="30" x14ac:dyDescent="0.25">
      <c r="A193" s="2" t="s">
        <v>510</v>
      </c>
      <c r="B193" s="3" t="s">
        <v>511</v>
      </c>
    </row>
    <row r="194" spans="1:2" x14ac:dyDescent="0.25">
      <c r="A194" s="2" t="s">
        <v>512</v>
      </c>
      <c r="B194" s="3" t="s">
        <v>513</v>
      </c>
    </row>
    <row r="195" spans="1:2" x14ac:dyDescent="0.25">
      <c r="A195" s="2" t="s">
        <v>514</v>
      </c>
      <c r="B195" s="3" t="s">
        <v>515</v>
      </c>
    </row>
    <row r="196" spans="1:2" x14ac:dyDescent="0.25">
      <c r="A196" s="2" t="s">
        <v>235</v>
      </c>
      <c r="B196" s="3" t="s">
        <v>236</v>
      </c>
    </row>
    <row r="197" spans="1:2" x14ac:dyDescent="0.25">
      <c r="A197" s="2" t="s">
        <v>237</v>
      </c>
      <c r="B197" s="3" t="s">
        <v>238</v>
      </c>
    </row>
    <row r="198" spans="1:2" x14ac:dyDescent="0.25">
      <c r="A198" s="2" t="s">
        <v>239</v>
      </c>
      <c r="B198" s="3" t="s">
        <v>240</v>
      </c>
    </row>
    <row r="199" spans="1:2" ht="30" x14ac:dyDescent="0.25">
      <c r="A199" s="2" t="s">
        <v>241</v>
      </c>
      <c r="B199" s="3" t="s">
        <v>242</v>
      </c>
    </row>
    <row r="200" spans="1:2" ht="30.75" thickBot="1" x14ac:dyDescent="0.3">
      <c r="A200" s="4" t="s">
        <v>243</v>
      </c>
      <c r="B200" s="5" t="s">
        <v>244</v>
      </c>
    </row>
    <row r="201" spans="1:2" ht="30" x14ac:dyDescent="0.25">
      <c r="A201" s="6" t="s">
        <v>481</v>
      </c>
      <c r="B201" s="7" t="s">
        <v>482</v>
      </c>
    </row>
    <row r="202" spans="1:2" x14ac:dyDescent="0.25">
      <c r="A202" s="2" t="s">
        <v>437</v>
      </c>
      <c r="B202" s="3" t="s">
        <v>438</v>
      </c>
    </row>
    <row r="203" spans="1:2" x14ac:dyDescent="0.25">
      <c r="A203" s="2" t="s">
        <v>439</v>
      </c>
      <c r="B203" s="3" t="s">
        <v>440</v>
      </c>
    </row>
    <row r="204" spans="1:2" ht="30" x14ac:dyDescent="0.25">
      <c r="A204" s="2" t="s">
        <v>441</v>
      </c>
      <c r="B204" s="3" t="s">
        <v>442</v>
      </c>
    </row>
    <row r="205" spans="1:2" x14ac:dyDescent="0.25">
      <c r="A205" s="2" t="s">
        <v>443</v>
      </c>
      <c r="B205" s="3" t="s">
        <v>444</v>
      </c>
    </row>
    <row r="206" spans="1:2" x14ac:dyDescent="0.25">
      <c r="A206" s="2" t="s">
        <v>245</v>
      </c>
      <c r="B206" s="10" t="s">
        <v>246</v>
      </c>
    </row>
    <row r="207" spans="1:2" ht="30" x14ac:dyDescent="0.25">
      <c r="A207" s="2" t="s">
        <v>247</v>
      </c>
      <c r="B207" s="3" t="s">
        <v>248</v>
      </c>
    </row>
    <row r="208" spans="1:2" x14ac:dyDescent="0.25">
      <c r="A208" s="2" t="s">
        <v>483</v>
      </c>
      <c r="B208" s="3" t="s">
        <v>484</v>
      </c>
    </row>
    <row r="209" spans="1:2" x14ac:dyDescent="0.25">
      <c r="A209" s="2" t="s">
        <v>485</v>
      </c>
      <c r="B209" s="3" t="s">
        <v>486</v>
      </c>
    </row>
    <row r="210" spans="1:2" x14ac:dyDescent="0.25">
      <c r="A210" s="2" t="s">
        <v>249</v>
      </c>
      <c r="B210" s="8" t="s">
        <v>250</v>
      </c>
    </row>
    <row r="211" spans="1:2" x14ac:dyDescent="0.25">
      <c r="A211" s="2" t="s">
        <v>487</v>
      </c>
      <c r="B211" s="3" t="s">
        <v>466</v>
      </c>
    </row>
    <row r="212" spans="1:2" ht="15.75" thickBot="1" x14ac:dyDescent="0.3">
      <c r="A212" s="4" t="s">
        <v>488</v>
      </c>
      <c r="B212" s="5" t="s">
        <v>489</v>
      </c>
    </row>
    <row r="213" spans="1:2" x14ac:dyDescent="0.25">
      <c r="A213" s="6" t="s">
        <v>315</v>
      </c>
      <c r="B213" s="7" t="s">
        <v>316</v>
      </c>
    </row>
    <row r="214" spans="1:2" x14ac:dyDescent="0.25">
      <c r="A214" s="2" t="s">
        <v>317</v>
      </c>
      <c r="B214" s="3" t="s">
        <v>318</v>
      </c>
    </row>
    <row r="215" spans="1:2" x14ac:dyDescent="0.25">
      <c r="A215" s="2" t="s">
        <v>490</v>
      </c>
      <c r="B215" s="3" t="s">
        <v>491</v>
      </c>
    </row>
    <row r="216" spans="1:2" ht="30" x14ac:dyDescent="0.25">
      <c r="A216" s="94" t="s">
        <v>852</v>
      </c>
      <c r="B216" s="95" t="s">
        <v>853</v>
      </c>
    </row>
    <row r="217" spans="1:2" ht="30" x14ac:dyDescent="0.25">
      <c r="A217" s="2" t="s">
        <v>319</v>
      </c>
      <c r="B217" s="3" t="s">
        <v>320</v>
      </c>
    </row>
    <row r="218" spans="1:2" x14ac:dyDescent="0.25">
      <c r="A218" s="2" t="s">
        <v>321</v>
      </c>
      <c r="B218" s="3" t="s">
        <v>322</v>
      </c>
    </row>
    <row r="219" spans="1:2" ht="30" x14ac:dyDescent="0.25">
      <c r="A219" s="2" t="s">
        <v>323</v>
      </c>
      <c r="B219" s="3" t="s">
        <v>324</v>
      </c>
    </row>
    <row r="220" spans="1:2" x14ac:dyDescent="0.25">
      <c r="A220" s="2" t="s">
        <v>325</v>
      </c>
      <c r="B220" s="3" t="s">
        <v>326</v>
      </c>
    </row>
    <row r="221" spans="1:2" ht="30" x14ac:dyDescent="0.25">
      <c r="A221" s="2" t="s">
        <v>327</v>
      </c>
      <c r="B221" s="3" t="s">
        <v>328</v>
      </c>
    </row>
    <row r="222" spans="1:2" x14ac:dyDescent="0.25">
      <c r="A222" s="2" t="s">
        <v>329</v>
      </c>
      <c r="B222" s="3" t="s">
        <v>330</v>
      </c>
    </row>
    <row r="223" spans="1:2" ht="30" x14ac:dyDescent="0.25">
      <c r="A223" s="2" t="s">
        <v>331</v>
      </c>
      <c r="B223" s="3" t="s">
        <v>332</v>
      </c>
    </row>
    <row r="224" spans="1:2" x14ac:dyDescent="0.25">
      <c r="A224" s="2" t="s">
        <v>333</v>
      </c>
      <c r="B224" s="3" t="s">
        <v>334</v>
      </c>
    </row>
    <row r="225" spans="1:2" ht="30" x14ac:dyDescent="0.25">
      <c r="A225" s="2" t="s">
        <v>335</v>
      </c>
      <c r="B225" s="3" t="s">
        <v>336</v>
      </c>
    </row>
    <row r="226" spans="1:2" ht="30" x14ac:dyDescent="0.25">
      <c r="A226" s="94" t="s">
        <v>854</v>
      </c>
      <c r="B226" s="95" t="s">
        <v>855</v>
      </c>
    </row>
    <row r="227" spans="1:2" ht="30" x14ac:dyDescent="0.25">
      <c r="A227" s="2" t="s">
        <v>251</v>
      </c>
      <c r="B227" s="9" t="s">
        <v>252</v>
      </c>
    </row>
    <row r="228" spans="1:2" ht="30" x14ac:dyDescent="0.25">
      <c r="A228" s="2" t="s">
        <v>337</v>
      </c>
      <c r="B228" s="3" t="s">
        <v>338</v>
      </c>
    </row>
    <row r="229" spans="1:2" ht="15.75" thickBot="1" x14ac:dyDescent="0.3">
      <c r="A229" s="96" t="s">
        <v>856</v>
      </c>
      <c r="B229" s="98" t="s">
        <v>857</v>
      </c>
    </row>
    <row r="230" spans="1:2" ht="30" x14ac:dyDescent="0.25">
      <c r="A230" s="6" t="s">
        <v>129</v>
      </c>
      <c r="B230" s="7" t="s">
        <v>130</v>
      </c>
    </row>
    <row r="231" spans="1:2" x14ac:dyDescent="0.25">
      <c r="A231" s="2" t="s">
        <v>131</v>
      </c>
      <c r="B231" s="3" t="s">
        <v>132</v>
      </c>
    </row>
    <row r="232" spans="1:2" ht="30" x14ac:dyDescent="0.25">
      <c r="A232" s="2" t="s">
        <v>133</v>
      </c>
      <c r="B232" s="3" t="s">
        <v>134</v>
      </c>
    </row>
    <row r="233" spans="1:2" x14ac:dyDescent="0.25">
      <c r="A233" s="2" t="s">
        <v>135</v>
      </c>
      <c r="B233" s="3" t="s">
        <v>136</v>
      </c>
    </row>
    <row r="234" spans="1:2" ht="30" x14ac:dyDescent="0.25">
      <c r="A234" s="2" t="s">
        <v>137</v>
      </c>
      <c r="B234" s="3" t="s">
        <v>138</v>
      </c>
    </row>
    <row r="235" spans="1:2" ht="30" x14ac:dyDescent="0.25">
      <c r="A235" s="2" t="s">
        <v>139</v>
      </c>
      <c r="B235" s="3" t="s">
        <v>140</v>
      </c>
    </row>
    <row r="236" spans="1:2" x14ac:dyDescent="0.25">
      <c r="A236" s="2" t="s">
        <v>141</v>
      </c>
      <c r="B236" s="3" t="s">
        <v>142</v>
      </c>
    </row>
    <row r="237" spans="1:2" ht="45" x14ac:dyDescent="0.25">
      <c r="A237" s="2" t="s">
        <v>143</v>
      </c>
      <c r="B237" s="3" t="s">
        <v>144</v>
      </c>
    </row>
    <row r="238" spans="1:2" ht="30" x14ac:dyDescent="0.25">
      <c r="A238" s="2" t="s">
        <v>145</v>
      </c>
      <c r="B238" s="3" t="s">
        <v>146</v>
      </c>
    </row>
    <row r="239" spans="1:2" ht="30" x14ac:dyDescent="0.25">
      <c r="A239" s="2" t="s">
        <v>147</v>
      </c>
      <c r="B239" s="3" t="s">
        <v>148</v>
      </c>
    </row>
    <row r="240" spans="1:2" x14ac:dyDescent="0.25">
      <c r="A240" s="2" t="s">
        <v>149</v>
      </c>
      <c r="B240" s="3" t="s">
        <v>150</v>
      </c>
    </row>
    <row r="241" spans="1:2" ht="30" x14ac:dyDescent="0.25">
      <c r="A241" s="2" t="s">
        <v>151</v>
      </c>
      <c r="B241" s="3" t="s">
        <v>152</v>
      </c>
    </row>
    <row r="242" spans="1:2" x14ac:dyDescent="0.25">
      <c r="A242" s="2" t="s">
        <v>153</v>
      </c>
      <c r="B242" s="3" t="s">
        <v>154</v>
      </c>
    </row>
    <row r="243" spans="1:2" ht="30" x14ac:dyDescent="0.25">
      <c r="A243" s="2" t="s">
        <v>155</v>
      </c>
      <c r="B243" s="3" t="s">
        <v>156</v>
      </c>
    </row>
    <row r="244" spans="1:2" x14ac:dyDescent="0.25">
      <c r="A244" s="2" t="s">
        <v>161</v>
      </c>
      <c r="B244" s="3" t="s">
        <v>162</v>
      </c>
    </row>
    <row r="245" spans="1:2" x14ac:dyDescent="0.25">
      <c r="A245" s="2" t="s">
        <v>163</v>
      </c>
      <c r="B245" s="3" t="s">
        <v>164</v>
      </c>
    </row>
    <row r="246" spans="1:2" x14ac:dyDescent="0.25">
      <c r="A246" s="2" t="s">
        <v>165</v>
      </c>
      <c r="B246" s="3" t="s">
        <v>166</v>
      </c>
    </row>
    <row r="247" spans="1:2" x14ac:dyDescent="0.25">
      <c r="A247" s="2" t="s">
        <v>167</v>
      </c>
      <c r="B247" s="3" t="s">
        <v>168</v>
      </c>
    </row>
    <row r="248" spans="1:2" x14ac:dyDescent="0.25">
      <c r="A248" s="2" t="s">
        <v>169</v>
      </c>
      <c r="B248" s="3" t="s">
        <v>170</v>
      </c>
    </row>
    <row r="249" spans="1:2" x14ac:dyDescent="0.25">
      <c r="A249" s="2" t="s">
        <v>171</v>
      </c>
      <c r="B249" s="3" t="s">
        <v>172</v>
      </c>
    </row>
    <row r="250" spans="1:2" x14ac:dyDescent="0.25">
      <c r="A250" s="2" t="s">
        <v>550</v>
      </c>
      <c r="B250" s="3" t="s">
        <v>551</v>
      </c>
    </row>
    <row r="251" spans="1:2" ht="30" x14ac:dyDescent="0.25">
      <c r="A251" s="2" t="s">
        <v>552</v>
      </c>
      <c r="B251" s="3" t="s">
        <v>553</v>
      </c>
    </row>
    <row r="252" spans="1:2" ht="30" x14ac:dyDescent="0.25">
      <c r="A252" s="2" t="s">
        <v>554</v>
      </c>
      <c r="B252" s="3" t="s">
        <v>555</v>
      </c>
    </row>
    <row r="253" spans="1:2" x14ac:dyDescent="0.25">
      <c r="A253" s="2" t="s">
        <v>556</v>
      </c>
      <c r="B253" s="3" t="s">
        <v>557</v>
      </c>
    </row>
    <row r="254" spans="1:2" ht="30" x14ac:dyDescent="0.25">
      <c r="A254" s="2" t="s">
        <v>558</v>
      </c>
      <c r="B254" s="3" t="s">
        <v>559</v>
      </c>
    </row>
    <row r="255" spans="1:2" x14ac:dyDescent="0.25">
      <c r="A255" s="2" t="s">
        <v>560</v>
      </c>
      <c r="B255" s="11" t="s">
        <v>561</v>
      </c>
    </row>
    <row r="256" spans="1:2" ht="30" x14ac:dyDescent="0.25">
      <c r="A256" s="2" t="s">
        <v>173</v>
      </c>
      <c r="B256" s="3" t="s">
        <v>174</v>
      </c>
    </row>
    <row r="257" spans="1:2" x14ac:dyDescent="0.25">
      <c r="A257" s="2" t="s">
        <v>175</v>
      </c>
      <c r="B257" s="3" t="s">
        <v>176</v>
      </c>
    </row>
    <row r="258" spans="1:2" ht="30" x14ac:dyDescent="0.25">
      <c r="A258" s="2" t="s">
        <v>562</v>
      </c>
      <c r="B258" s="3" t="s">
        <v>563</v>
      </c>
    </row>
    <row r="259" spans="1:2" x14ac:dyDescent="0.25">
      <c r="A259" s="2" t="s">
        <v>157</v>
      </c>
      <c r="B259" s="3" t="s">
        <v>158</v>
      </c>
    </row>
    <row r="260" spans="1:2" x14ac:dyDescent="0.25">
      <c r="A260" s="2" t="s">
        <v>564</v>
      </c>
      <c r="B260" s="3" t="s">
        <v>565</v>
      </c>
    </row>
    <row r="261" spans="1:2" x14ac:dyDescent="0.25">
      <c r="A261" s="2" t="s">
        <v>159</v>
      </c>
      <c r="B261" s="3" t="s">
        <v>160</v>
      </c>
    </row>
    <row r="262" spans="1:2" ht="30" x14ac:dyDescent="0.25">
      <c r="A262" s="2" t="s">
        <v>177</v>
      </c>
      <c r="B262" s="3" t="s">
        <v>178</v>
      </c>
    </row>
    <row r="263" spans="1:2" x14ac:dyDescent="0.25">
      <c r="A263" s="2" t="s">
        <v>179</v>
      </c>
      <c r="B263" s="3" t="s">
        <v>180</v>
      </c>
    </row>
  </sheetData>
  <sortState xmlns:xlrd2="http://schemas.microsoft.com/office/spreadsheetml/2017/richdata2" ref="A3:B263">
    <sortCondition ref="A3:A263"/>
  </sortState>
  <mergeCells count="1">
    <mergeCell ref="A1:B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E5E19-4BBA-4981-A559-DD4356BAC900}">
  <dimension ref="A1:G14"/>
  <sheetViews>
    <sheetView workbookViewId="0">
      <selection activeCell="E2" sqref="E2:E4"/>
    </sheetView>
  </sheetViews>
  <sheetFormatPr baseColWidth="10" defaultColWidth="11.42578125" defaultRowHeight="15" x14ac:dyDescent="0.25"/>
  <cols>
    <col min="1" max="1" width="14.5703125" style="32" customWidth="1"/>
    <col min="2" max="2" width="19.140625" style="32" customWidth="1"/>
    <col min="3" max="4" width="11.42578125" style="32"/>
    <col min="5" max="6" width="25.42578125" style="32" customWidth="1"/>
    <col min="7" max="16384" width="11.42578125" style="32"/>
  </cols>
  <sheetData>
    <row r="1" spans="1:7" x14ac:dyDescent="0.25">
      <c r="A1" s="318" t="s">
        <v>17</v>
      </c>
      <c r="B1" s="319"/>
    </row>
    <row r="2" spans="1:7" x14ac:dyDescent="0.25">
      <c r="A2" s="35" t="s">
        <v>566</v>
      </c>
      <c r="B2" s="34" t="s">
        <v>567</v>
      </c>
      <c r="E2" s="34" t="s">
        <v>581</v>
      </c>
      <c r="F2" s="34" t="s">
        <v>746</v>
      </c>
      <c r="G2" s="34">
        <v>28.76</v>
      </c>
    </row>
    <row r="3" spans="1:7" x14ac:dyDescent="0.25">
      <c r="A3" s="35" t="s">
        <v>568</v>
      </c>
      <c r="B3" s="34" t="s">
        <v>569</v>
      </c>
      <c r="E3" s="34" t="s">
        <v>579</v>
      </c>
      <c r="F3" s="34" t="s">
        <v>748</v>
      </c>
      <c r="G3" s="34">
        <v>24.21</v>
      </c>
    </row>
    <row r="4" spans="1:7" x14ac:dyDescent="0.25">
      <c r="A4" s="35" t="s">
        <v>570</v>
      </c>
      <c r="B4" s="34" t="s">
        <v>571</v>
      </c>
      <c r="E4" s="34" t="s">
        <v>747</v>
      </c>
      <c r="F4" s="34" t="s">
        <v>747</v>
      </c>
      <c r="G4" s="34">
        <v>4.3499999999999996</v>
      </c>
    </row>
    <row r="5" spans="1:7" x14ac:dyDescent="0.25">
      <c r="A5" s="35" t="s">
        <v>572</v>
      </c>
      <c r="B5" s="34" t="s">
        <v>573</v>
      </c>
    </row>
    <row r="6" spans="1:7" x14ac:dyDescent="0.25">
      <c r="A6" s="35" t="s">
        <v>574</v>
      </c>
      <c r="B6" s="34" t="s">
        <v>575</v>
      </c>
    </row>
    <row r="7" spans="1:7" x14ac:dyDescent="0.25">
      <c r="A7" s="35" t="s">
        <v>576</v>
      </c>
      <c r="B7" s="34" t="s">
        <v>577</v>
      </c>
    </row>
    <row r="10" spans="1:7" x14ac:dyDescent="0.25">
      <c r="A10" s="32" t="s">
        <v>19</v>
      </c>
    </row>
    <row r="11" spans="1:7" x14ac:dyDescent="0.25">
      <c r="A11" s="32" t="s">
        <v>14</v>
      </c>
    </row>
    <row r="12" spans="1:7" x14ac:dyDescent="0.25">
      <c r="A12" s="32" t="s">
        <v>763</v>
      </c>
    </row>
    <row r="13" spans="1:7" x14ac:dyDescent="0.25">
      <c r="A13" s="32" t="s">
        <v>762</v>
      </c>
    </row>
    <row r="14" spans="1:7" x14ac:dyDescent="0.25">
      <c r="A14" s="32" t="s">
        <v>858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3685E-6FA2-45BE-8C57-B918C1216DE4}">
  <dimension ref="A1:W133"/>
  <sheetViews>
    <sheetView topLeftCell="D2" zoomScale="70" zoomScaleNormal="70" workbookViewId="0">
      <selection activeCell="K15" sqref="K15"/>
    </sheetView>
  </sheetViews>
  <sheetFormatPr baseColWidth="10" defaultColWidth="11.42578125" defaultRowHeight="15" x14ac:dyDescent="0.25"/>
  <cols>
    <col min="1" max="1" width="0" style="40" hidden="1" customWidth="1"/>
    <col min="2" max="2" width="40.28515625" style="40" customWidth="1"/>
    <col min="3" max="4" width="26.5703125" style="40" customWidth="1"/>
    <col min="5" max="5" width="19.28515625" style="40" customWidth="1"/>
    <col min="6" max="6" width="29.42578125" style="40" customWidth="1"/>
    <col min="7" max="7" width="17.42578125" style="40" customWidth="1"/>
    <col min="8" max="8" width="14.5703125" style="40" bestFit="1" customWidth="1"/>
    <col min="9" max="9" width="26.5703125" style="40" customWidth="1"/>
    <col min="10" max="10" width="20" style="40" customWidth="1"/>
    <col min="11" max="11" width="34.7109375" style="40" customWidth="1"/>
    <col min="12" max="12" width="15.42578125" style="40" customWidth="1"/>
    <col min="13" max="13" width="28.7109375" style="40" customWidth="1"/>
    <col min="14" max="14" width="40.7109375" style="40" customWidth="1"/>
    <col min="15" max="15" width="57.5703125" style="40" customWidth="1"/>
    <col min="16" max="16" width="26.5703125" style="40" customWidth="1"/>
    <col min="17" max="21" width="23.5703125" style="40" customWidth="1"/>
    <col min="22" max="22" width="88.85546875" style="40" customWidth="1"/>
    <col min="23" max="23" width="29.85546875" style="40" hidden="1" customWidth="1"/>
    <col min="24" max="16384" width="11.42578125" style="40"/>
  </cols>
  <sheetData>
    <row r="1" spans="1:23" ht="30" x14ac:dyDescent="0.4">
      <c r="B1" s="41" t="s">
        <v>744</v>
      </c>
      <c r="C1" s="68"/>
      <c r="D1" s="44"/>
      <c r="E1" s="44"/>
      <c r="F1" s="44"/>
      <c r="G1" s="44"/>
      <c r="H1" s="44"/>
      <c r="I1" s="44"/>
      <c r="J1" s="112"/>
      <c r="K1" s="111" t="s">
        <v>615</v>
      </c>
      <c r="W1" s="69">
        <f>IFERROR(SUMIF(L12:L61,"Oui",M12:M61),"")</f>
        <v>0</v>
      </c>
    </row>
    <row r="2" spans="1:23" ht="18" customHeight="1" x14ac:dyDescent="0.25">
      <c r="B2" s="43" t="s">
        <v>23</v>
      </c>
      <c r="C2" s="68"/>
      <c r="D2" s="44"/>
      <c r="E2" s="44"/>
      <c r="F2" s="44"/>
      <c r="G2" s="44"/>
      <c r="H2" s="44"/>
      <c r="I2" s="44"/>
      <c r="J2" s="113"/>
      <c r="K2" s="111" t="s">
        <v>616</v>
      </c>
      <c r="W2" s="67" t="s">
        <v>757</v>
      </c>
    </row>
    <row r="3" spans="1:23" ht="15.75" thickBot="1" x14ac:dyDescent="0.3">
      <c r="B3" s="68"/>
      <c r="C3" s="68"/>
      <c r="D3" s="44"/>
      <c r="E3" s="44"/>
      <c r="F3" s="44"/>
      <c r="G3" s="44"/>
      <c r="H3" s="44"/>
      <c r="I3" s="44"/>
      <c r="W3" s="69">
        <f>IFERROR(SUMIF(L12:L61,"Non",M12:M61),"")</f>
        <v>0</v>
      </c>
    </row>
    <row r="4" spans="1:23" ht="33" customHeight="1" thickBot="1" x14ac:dyDescent="0.3">
      <c r="B4" s="264" t="s">
        <v>609</v>
      </c>
      <c r="C4" s="265"/>
      <c r="D4" s="266" t="str">
        <f>IF(ISBLANK(NOTICE!C3),"",NOTICE!C3)</f>
        <v/>
      </c>
      <c r="E4" s="267"/>
      <c r="F4" s="267"/>
      <c r="G4" s="267"/>
      <c r="H4" s="267"/>
      <c r="I4" s="268"/>
      <c r="W4" s="70"/>
    </row>
    <row r="5" spans="1:23" ht="33" customHeight="1" thickBot="1" x14ac:dyDescent="0.3">
      <c r="B5" s="264" t="s">
        <v>610</v>
      </c>
      <c r="C5" s="265"/>
      <c r="D5" s="269" t="str">
        <f>IF(ISBLANK(NOTICE!C4),"",NOTICE!C4)</f>
        <v/>
      </c>
      <c r="E5" s="270"/>
      <c r="F5" s="270"/>
      <c r="G5" s="270"/>
      <c r="H5" s="270"/>
      <c r="I5" s="271"/>
      <c r="W5" s="70" t="s">
        <v>740</v>
      </c>
    </row>
    <row r="6" spans="1:23" ht="31.5" customHeight="1" thickBot="1" x14ac:dyDescent="0.3">
      <c r="B6" s="264" t="s">
        <v>867</v>
      </c>
      <c r="C6" s="265"/>
      <c r="D6" s="269" t="str">
        <f>IF(ISBLANK(NOTICE!C5),"",NOTICE!C5)</f>
        <v/>
      </c>
      <c r="E6" s="270"/>
      <c r="F6" s="270"/>
      <c r="G6" s="270"/>
      <c r="H6" s="270"/>
      <c r="I6" s="271"/>
      <c r="W6" s="70"/>
    </row>
    <row r="7" spans="1:23" ht="15.75" thickBot="1" x14ac:dyDescent="0.3">
      <c r="B7" s="72"/>
      <c r="J7" s="72"/>
      <c r="W7" s="70"/>
    </row>
    <row r="8" spans="1:23" ht="43.5" customHeight="1" thickBot="1" x14ac:dyDescent="0.3">
      <c r="B8" s="44"/>
      <c r="C8" s="44"/>
      <c r="F8" s="71"/>
      <c r="G8" s="71"/>
      <c r="H8" s="44"/>
      <c r="I8" s="44"/>
      <c r="K8" s="252" t="s">
        <v>611</v>
      </c>
      <c r="L8" s="252"/>
      <c r="M8" s="182">
        <f>SUM(M12:M61)</f>
        <v>0</v>
      </c>
      <c r="W8" s="70"/>
    </row>
    <row r="9" spans="1:23" ht="15.75" thickBot="1" x14ac:dyDescent="0.3">
      <c r="B9" s="72"/>
      <c r="J9" s="72"/>
      <c r="W9" s="70"/>
    </row>
    <row r="10" spans="1:23" ht="42.75" customHeight="1" thickBot="1" x14ac:dyDescent="0.3">
      <c r="B10" s="253" t="s">
        <v>896</v>
      </c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5"/>
      <c r="O10" s="32"/>
      <c r="P10" s="256" t="s">
        <v>890</v>
      </c>
      <c r="Q10" s="257"/>
      <c r="R10" s="258"/>
      <c r="S10" s="259" t="s">
        <v>891</v>
      </c>
      <c r="T10" s="260"/>
      <c r="U10" s="261"/>
      <c r="V10" s="262" t="s">
        <v>26</v>
      </c>
      <c r="W10" s="250" t="s">
        <v>741</v>
      </c>
    </row>
    <row r="11" spans="1:23" s="73" customFormat="1" ht="132.75" customHeight="1" thickBot="1" x14ac:dyDescent="0.3">
      <c r="B11" s="221" t="s">
        <v>7</v>
      </c>
      <c r="C11" s="221" t="s">
        <v>8</v>
      </c>
      <c r="D11" s="221" t="s">
        <v>9</v>
      </c>
      <c r="E11" s="221" t="s">
        <v>1</v>
      </c>
      <c r="F11" s="221" t="s">
        <v>2</v>
      </c>
      <c r="G11" s="221" t="s">
        <v>1004</v>
      </c>
      <c r="H11" s="221" t="s">
        <v>15</v>
      </c>
      <c r="I11" s="221" t="s">
        <v>6</v>
      </c>
      <c r="J11" s="221" t="s">
        <v>10</v>
      </c>
      <c r="K11" s="221" t="s">
        <v>11</v>
      </c>
      <c r="L11" s="221" t="s">
        <v>1005</v>
      </c>
      <c r="M11" s="221" t="s">
        <v>12</v>
      </c>
      <c r="N11" s="221" t="s">
        <v>13</v>
      </c>
      <c r="O11" s="146" t="s">
        <v>895</v>
      </c>
      <c r="P11" s="129" t="s">
        <v>892</v>
      </c>
      <c r="Q11" s="130" t="s">
        <v>893</v>
      </c>
      <c r="R11" s="131" t="s">
        <v>894</v>
      </c>
      <c r="S11" s="129" t="s">
        <v>892</v>
      </c>
      <c r="T11" s="130" t="s">
        <v>893</v>
      </c>
      <c r="U11" s="131" t="s">
        <v>894</v>
      </c>
      <c r="V11" s="263"/>
      <c r="W11" s="251"/>
    </row>
    <row r="12" spans="1:23" s="75" customFormat="1" ht="59.45" customHeight="1" thickBot="1" x14ac:dyDescent="0.35">
      <c r="A12" s="75">
        <f>IF(AND(OR(H12="N03Pi",H12="F12i",H12="f17i"),L12="Oui"),1,0)</f>
        <v>0</v>
      </c>
      <c r="B12" s="223"/>
      <c r="C12" s="223"/>
      <c r="D12" s="223"/>
      <c r="E12" s="223"/>
      <c r="F12" s="224" t="str">
        <f t="shared" ref="F12:F43" si="0">IFERROR(IF(ISBLANK(E12),"",INDEX(Sites,MATCH(E12,Code_Site,0))),"")</f>
        <v/>
      </c>
      <c r="G12" s="220"/>
      <c r="H12" s="223"/>
      <c r="I12" s="224" t="str">
        <f t="shared" ref="I12:I43" si="1">IFERROR(IF(ISBLANK(H12),"",INDEX(Action,MATCH(H12,Code_Action_Total,0))),"")</f>
        <v/>
      </c>
      <c r="J12" s="225"/>
      <c r="K12" s="225"/>
      <c r="L12" s="223"/>
      <c r="M12" s="226" t="str">
        <f>IFERROR(IF(ISBLANK(J12),"",IF(AND(J12&gt;0,ISBLANK(L12)),"Renseigner la colonne L",IF(A12=1,"Dépense liée au Suivi Opération Inéligible",(J12+K12)))),"")</f>
        <v/>
      </c>
      <c r="N12" s="223"/>
      <c r="O12" s="229" t="str">
        <f t="shared" ref="O12:O43" si="2">IF(J12&gt;=5000,IF(J12&gt;=90000, "Pour cette dépense 3 devis comparables sont nécessaires. ","Pour cette dépense 2 devis comparables sont nécessaires. "),"")&amp;IF(AND(R12&lt;&gt;"",J12&gt;MIN(R12,U12)),"Le devis le moins cher n'a pas été retenu donc le montant retenu sera plafonné à 15% du devis le moins cher.","")</f>
        <v/>
      </c>
      <c r="P12" s="158"/>
      <c r="Q12" s="159"/>
      <c r="R12" s="160"/>
      <c r="S12" s="159"/>
      <c r="T12" s="159"/>
      <c r="U12" s="160"/>
      <c r="V12" s="161"/>
      <c r="W12" s="74" t="str">
        <f t="shared" ref="W12:W43" si="3" xml:space="preserve"> IF(ISBLANK(H12), "", IF(L12="oui", H12&amp;" "&amp;"suivi"&amp;" "&amp;"opé", H12))</f>
        <v/>
      </c>
    </row>
    <row r="13" spans="1:23" s="75" customFormat="1" ht="59.45" customHeight="1" thickBot="1" x14ac:dyDescent="0.35">
      <c r="A13" s="75">
        <f t="shared" ref="A13:A62" si="4">IF(AND(OR(H13="N03Pi",H13="F12i",H13="f17i"),L13="Oui"),1,0)</f>
        <v>0</v>
      </c>
      <c r="B13" s="78"/>
      <c r="C13" s="78"/>
      <c r="D13" s="78"/>
      <c r="E13" s="78"/>
      <c r="F13" s="210" t="str">
        <f t="shared" si="0"/>
        <v/>
      </c>
      <c r="G13" s="78"/>
      <c r="H13" s="78"/>
      <c r="I13" s="210" t="str">
        <f t="shared" si="1"/>
        <v/>
      </c>
      <c r="J13" s="79"/>
      <c r="K13" s="79"/>
      <c r="L13" s="78"/>
      <c r="M13" s="211" t="str">
        <f t="shared" ref="M13:M61" si="5">IFERROR(IF(ISBLANK(J13),"",IF(AND(J13&gt;0,ISBLANK(L13)),"Renseigner la colonne L",IF(A13=1,"Dépense liée au Suivi Opération Inéligible",(J13+K13)))),"")</f>
        <v/>
      </c>
      <c r="N13" s="78"/>
      <c r="O13" s="179" t="str">
        <f t="shared" si="2"/>
        <v/>
      </c>
      <c r="P13" s="133"/>
      <c r="Q13" s="134"/>
      <c r="R13" s="135"/>
      <c r="S13" s="134"/>
      <c r="T13" s="134"/>
      <c r="U13" s="135"/>
      <c r="V13" s="136"/>
      <c r="W13" s="74" t="str">
        <f t="shared" si="3"/>
        <v/>
      </c>
    </row>
    <row r="14" spans="1:23" s="75" customFormat="1" ht="59.45" customHeight="1" thickBot="1" x14ac:dyDescent="0.35">
      <c r="A14" s="75">
        <f t="shared" si="4"/>
        <v>0</v>
      </c>
      <c r="B14" s="78"/>
      <c r="C14" s="78"/>
      <c r="D14" s="78"/>
      <c r="E14" s="78"/>
      <c r="F14" s="210" t="str">
        <f t="shared" si="0"/>
        <v/>
      </c>
      <c r="G14" s="78"/>
      <c r="H14" s="78"/>
      <c r="I14" s="210" t="str">
        <f t="shared" si="1"/>
        <v/>
      </c>
      <c r="J14" s="79"/>
      <c r="K14" s="79"/>
      <c r="L14" s="78"/>
      <c r="M14" s="211" t="str">
        <f t="shared" si="5"/>
        <v/>
      </c>
      <c r="N14" s="78"/>
      <c r="O14" s="179" t="str">
        <f t="shared" si="2"/>
        <v/>
      </c>
      <c r="P14" s="133"/>
      <c r="Q14" s="134"/>
      <c r="R14" s="135"/>
      <c r="S14" s="134"/>
      <c r="T14" s="134"/>
      <c r="U14" s="135"/>
      <c r="V14" s="137"/>
      <c r="W14" s="74" t="str">
        <f t="shared" si="3"/>
        <v/>
      </c>
    </row>
    <row r="15" spans="1:23" s="75" customFormat="1" ht="59.45" customHeight="1" thickBot="1" x14ac:dyDescent="0.35">
      <c r="A15" s="75">
        <f t="shared" si="4"/>
        <v>0</v>
      </c>
      <c r="B15" s="78"/>
      <c r="C15" s="78"/>
      <c r="D15" s="78"/>
      <c r="E15" s="78"/>
      <c r="F15" s="210" t="str">
        <f t="shared" si="0"/>
        <v/>
      </c>
      <c r="G15" s="78"/>
      <c r="H15" s="78"/>
      <c r="I15" s="210" t="str">
        <f t="shared" si="1"/>
        <v/>
      </c>
      <c r="J15" s="79"/>
      <c r="K15" s="79"/>
      <c r="L15" s="78"/>
      <c r="M15" s="211" t="str">
        <f t="shared" si="5"/>
        <v/>
      </c>
      <c r="N15" s="78"/>
      <c r="O15" s="179" t="str">
        <f t="shared" si="2"/>
        <v/>
      </c>
      <c r="P15" s="133"/>
      <c r="Q15" s="134"/>
      <c r="R15" s="135"/>
      <c r="S15" s="134"/>
      <c r="T15" s="134"/>
      <c r="U15" s="135"/>
      <c r="V15" s="137"/>
      <c r="W15" s="74" t="str">
        <f t="shared" si="3"/>
        <v/>
      </c>
    </row>
    <row r="16" spans="1:23" s="75" customFormat="1" ht="59.45" customHeight="1" thickBot="1" x14ac:dyDescent="0.35">
      <c r="A16" s="75">
        <f t="shared" si="4"/>
        <v>0</v>
      </c>
      <c r="B16" s="78"/>
      <c r="C16" s="78"/>
      <c r="D16" s="78"/>
      <c r="E16" s="78"/>
      <c r="F16" s="210" t="str">
        <f t="shared" si="0"/>
        <v/>
      </c>
      <c r="G16" s="78"/>
      <c r="H16" s="78"/>
      <c r="I16" s="210" t="str">
        <f t="shared" si="1"/>
        <v/>
      </c>
      <c r="J16" s="79"/>
      <c r="K16" s="79"/>
      <c r="L16" s="78"/>
      <c r="M16" s="211" t="str">
        <f t="shared" si="5"/>
        <v/>
      </c>
      <c r="N16" s="78"/>
      <c r="O16" s="179" t="str">
        <f t="shared" si="2"/>
        <v/>
      </c>
      <c r="P16" s="133"/>
      <c r="Q16" s="134"/>
      <c r="R16" s="135"/>
      <c r="S16" s="134"/>
      <c r="T16" s="134"/>
      <c r="U16" s="135"/>
      <c r="V16" s="137"/>
      <c r="W16" s="74" t="str">
        <f t="shared" si="3"/>
        <v/>
      </c>
    </row>
    <row r="17" spans="1:23" s="75" customFormat="1" ht="59.45" customHeight="1" thickBot="1" x14ac:dyDescent="0.35">
      <c r="A17" s="75">
        <f t="shared" si="4"/>
        <v>0</v>
      </c>
      <c r="B17" s="78"/>
      <c r="C17" s="78"/>
      <c r="D17" s="78"/>
      <c r="E17" s="78"/>
      <c r="F17" s="210" t="str">
        <f t="shared" si="0"/>
        <v/>
      </c>
      <c r="G17" s="78"/>
      <c r="H17" s="78"/>
      <c r="I17" s="210" t="str">
        <f t="shared" si="1"/>
        <v/>
      </c>
      <c r="J17" s="79"/>
      <c r="K17" s="79"/>
      <c r="L17" s="78"/>
      <c r="M17" s="211" t="str">
        <f t="shared" si="5"/>
        <v/>
      </c>
      <c r="N17" s="78"/>
      <c r="O17" s="179" t="str">
        <f t="shared" si="2"/>
        <v/>
      </c>
      <c r="P17" s="138"/>
      <c r="Q17" s="139"/>
      <c r="R17" s="140"/>
      <c r="S17" s="139"/>
      <c r="T17" s="139"/>
      <c r="U17" s="140"/>
      <c r="V17" s="141"/>
      <c r="W17" s="74" t="str">
        <f t="shared" si="3"/>
        <v/>
      </c>
    </row>
    <row r="18" spans="1:23" s="75" customFormat="1" ht="59.45" customHeight="1" thickBot="1" x14ac:dyDescent="0.35">
      <c r="A18" s="75">
        <f t="shared" si="4"/>
        <v>0</v>
      </c>
      <c r="B18" s="78"/>
      <c r="C18" s="78"/>
      <c r="D18" s="78"/>
      <c r="E18" s="78"/>
      <c r="F18" s="210" t="str">
        <f t="shared" si="0"/>
        <v/>
      </c>
      <c r="G18" s="78"/>
      <c r="H18" s="78"/>
      <c r="I18" s="210" t="str">
        <f t="shared" si="1"/>
        <v/>
      </c>
      <c r="J18" s="79"/>
      <c r="K18" s="79"/>
      <c r="L18" s="78"/>
      <c r="M18" s="211" t="str">
        <f t="shared" si="5"/>
        <v/>
      </c>
      <c r="N18" s="78"/>
      <c r="O18" s="179" t="str">
        <f t="shared" si="2"/>
        <v/>
      </c>
      <c r="P18" s="138"/>
      <c r="Q18" s="139"/>
      <c r="R18" s="140"/>
      <c r="S18" s="139"/>
      <c r="T18" s="139"/>
      <c r="U18" s="140"/>
      <c r="V18" s="141"/>
      <c r="W18" s="74" t="str">
        <f t="shared" si="3"/>
        <v/>
      </c>
    </row>
    <row r="19" spans="1:23" s="75" customFormat="1" ht="59.45" customHeight="1" thickBot="1" x14ac:dyDescent="0.35">
      <c r="A19" s="75">
        <f t="shared" si="4"/>
        <v>0</v>
      </c>
      <c r="B19" s="78"/>
      <c r="C19" s="78"/>
      <c r="D19" s="78"/>
      <c r="E19" s="78"/>
      <c r="F19" s="210" t="str">
        <f t="shared" si="0"/>
        <v/>
      </c>
      <c r="G19" s="78"/>
      <c r="H19" s="78"/>
      <c r="I19" s="210" t="str">
        <f t="shared" si="1"/>
        <v/>
      </c>
      <c r="J19" s="79"/>
      <c r="K19" s="79"/>
      <c r="L19" s="78"/>
      <c r="M19" s="211" t="str">
        <f t="shared" si="5"/>
        <v/>
      </c>
      <c r="N19" s="78"/>
      <c r="O19" s="179" t="str">
        <f t="shared" si="2"/>
        <v/>
      </c>
      <c r="P19" s="138"/>
      <c r="Q19" s="139"/>
      <c r="R19" s="140"/>
      <c r="S19" s="139"/>
      <c r="T19" s="139"/>
      <c r="U19" s="140"/>
      <c r="V19" s="141"/>
      <c r="W19" s="74" t="str">
        <f t="shared" si="3"/>
        <v/>
      </c>
    </row>
    <row r="20" spans="1:23" s="75" customFormat="1" ht="59.45" customHeight="1" thickBot="1" x14ac:dyDescent="0.35">
      <c r="A20" s="75">
        <f t="shared" si="4"/>
        <v>0</v>
      </c>
      <c r="B20" s="78"/>
      <c r="C20" s="78"/>
      <c r="D20" s="78"/>
      <c r="E20" s="78"/>
      <c r="F20" s="210" t="str">
        <f t="shared" si="0"/>
        <v/>
      </c>
      <c r="G20" s="78"/>
      <c r="H20" s="78"/>
      <c r="I20" s="210" t="str">
        <f t="shared" si="1"/>
        <v/>
      </c>
      <c r="J20" s="79"/>
      <c r="K20" s="79"/>
      <c r="L20" s="78"/>
      <c r="M20" s="211" t="str">
        <f t="shared" si="5"/>
        <v/>
      </c>
      <c r="N20" s="78"/>
      <c r="O20" s="179" t="str">
        <f t="shared" si="2"/>
        <v/>
      </c>
      <c r="P20" s="138"/>
      <c r="Q20" s="139"/>
      <c r="R20" s="140"/>
      <c r="S20" s="139"/>
      <c r="T20" s="139"/>
      <c r="U20" s="140"/>
      <c r="V20" s="141"/>
      <c r="W20" s="74" t="str">
        <f t="shared" si="3"/>
        <v/>
      </c>
    </row>
    <row r="21" spans="1:23" s="75" customFormat="1" ht="59.45" customHeight="1" thickBot="1" x14ac:dyDescent="0.35">
      <c r="A21" s="75">
        <f t="shared" si="4"/>
        <v>0</v>
      </c>
      <c r="B21" s="78"/>
      <c r="C21" s="78"/>
      <c r="D21" s="78"/>
      <c r="E21" s="78"/>
      <c r="F21" s="210" t="str">
        <f t="shared" si="0"/>
        <v/>
      </c>
      <c r="G21" s="78"/>
      <c r="H21" s="78"/>
      <c r="I21" s="210" t="str">
        <f t="shared" si="1"/>
        <v/>
      </c>
      <c r="J21" s="79"/>
      <c r="K21" s="79"/>
      <c r="L21" s="78"/>
      <c r="M21" s="211" t="str">
        <f t="shared" si="5"/>
        <v/>
      </c>
      <c r="N21" s="78"/>
      <c r="O21" s="179" t="str">
        <f t="shared" si="2"/>
        <v/>
      </c>
      <c r="P21" s="138"/>
      <c r="Q21" s="139"/>
      <c r="R21" s="140"/>
      <c r="S21" s="139"/>
      <c r="T21" s="139"/>
      <c r="U21" s="140"/>
      <c r="V21" s="141"/>
      <c r="W21" s="74" t="str">
        <f t="shared" si="3"/>
        <v/>
      </c>
    </row>
    <row r="22" spans="1:23" s="75" customFormat="1" ht="59.45" customHeight="1" thickBot="1" x14ac:dyDescent="0.35">
      <c r="A22" s="75">
        <f t="shared" si="4"/>
        <v>0</v>
      </c>
      <c r="B22" s="78"/>
      <c r="C22" s="78"/>
      <c r="D22" s="78"/>
      <c r="E22" s="78"/>
      <c r="F22" s="210" t="str">
        <f t="shared" si="0"/>
        <v/>
      </c>
      <c r="G22" s="78"/>
      <c r="H22" s="78"/>
      <c r="I22" s="210" t="str">
        <f t="shared" si="1"/>
        <v/>
      </c>
      <c r="J22" s="79"/>
      <c r="K22" s="79"/>
      <c r="L22" s="78"/>
      <c r="M22" s="211" t="str">
        <f t="shared" si="5"/>
        <v/>
      </c>
      <c r="N22" s="78"/>
      <c r="O22" s="179" t="str">
        <f t="shared" si="2"/>
        <v/>
      </c>
      <c r="P22" s="138"/>
      <c r="Q22" s="139"/>
      <c r="R22" s="140"/>
      <c r="S22" s="139"/>
      <c r="T22" s="139"/>
      <c r="U22" s="140"/>
      <c r="V22" s="141"/>
      <c r="W22" s="74" t="str">
        <f t="shared" si="3"/>
        <v/>
      </c>
    </row>
    <row r="23" spans="1:23" s="75" customFormat="1" ht="59.45" customHeight="1" thickBot="1" x14ac:dyDescent="0.35">
      <c r="A23" s="75">
        <f t="shared" si="4"/>
        <v>0</v>
      </c>
      <c r="B23" s="78"/>
      <c r="C23" s="78"/>
      <c r="D23" s="78"/>
      <c r="E23" s="78"/>
      <c r="F23" s="210" t="str">
        <f t="shared" si="0"/>
        <v/>
      </c>
      <c r="G23" s="78"/>
      <c r="H23" s="78"/>
      <c r="I23" s="210" t="str">
        <f t="shared" si="1"/>
        <v/>
      </c>
      <c r="J23" s="79"/>
      <c r="K23" s="79"/>
      <c r="L23" s="78"/>
      <c r="M23" s="211" t="str">
        <f t="shared" si="5"/>
        <v/>
      </c>
      <c r="N23" s="78"/>
      <c r="O23" s="179" t="str">
        <f t="shared" si="2"/>
        <v/>
      </c>
      <c r="P23" s="138"/>
      <c r="Q23" s="139"/>
      <c r="R23" s="140"/>
      <c r="S23" s="139"/>
      <c r="T23" s="139"/>
      <c r="U23" s="140"/>
      <c r="V23" s="141"/>
      <c r="W23" s="74" t="str">
        <f t="shared" si="3"/>
        <v/>
      </c>
    </row>
    <row r="24" spans="1:23" s="75" customFormat="1" ht="59.45" customHeight="1" thickBot="1" x14ac:dyDescent="0.35">
      <c r="A24" s="75">
        <f t="shared" si="4"/>
        <v>0</v>
      </c>
      <c r="B24" s="78"/>
      <c r="C24" s="78"/>
      <c r="D24" s="78"/>
      <c r="E24" s="78"/>
      <c r="F24" s="210" t="str">
        <f t="shared" si="0"/>
        <v/>
      </c>
      <c r="G24" s="78"/>
      <c r="H24" s="78"/>
      <c r="I24" s="210" t="str">
        <f t="shared" si="1"/>
        <v/>
      </c>
      <c r="J24" s="79"/>
      <c r="K24" s="79"/>
      <c r="L24" s="78"/>
      <c r="M24" s="211" t="str">
        <f t="shared" si="5"/>
        <v/>
      </c>
      <c r="N24" s="78"/>
      <c r="O24" s="179" t="str">
        <f t="shared" si="2"/>
        <v/>
      </c>
      <c r="P24" s="138"/>
      <c r="Q24" s="139"/>
      <c r="R24" s="140"/>
      <c r="S24" s="139"/>
      <c r="T24" s="139"/>
      <c r="U24" s="140"/>
      <c r="V24" s="141"/>
      <c r="W24" s="74" t="str">
        <f t="shared" si="3"/>
        <v/>
      </c>
    </row>
    <row r="25" spans="1:23" s="75" customFormat="1" ht="59.45" customHeight="1" thickBot="1" x14ac:dyDescent="0.35">
      <c r="A25" s="75">
        <f t="shared" si="4"/>
        <v>0</v>
      </c>
      <c r="B25" s="78"/>
      <c r="C25" s="78"/>
      <c r="D25" s="78"/>
      <c r="E25" s="78"/>
      <c r="F25" s="210" t="str">
        <f t="shared" si="0"/>
        <v/>
      </c>
      <c r="G25" s="78"/>
      <c r="H25" s="78"/>
      <c r="I25" s="210" t="str">
        <f t="shared" si="1"/>
        <v/>
      </c>
      <c r="J25" s="79"/>
      <c r="K25" s="79"/>
      <c r="L25" s="78"/>
      <c r="M25" s="211" t="str">
        <f t="shared" si="5"/>
        <v/>
      </c>
      <c r="N25" s="78"/>
      <c r="O25" s="179" t="str">
        <f t="shared" si="2"/>
        <v/>
      </c>
      <c r="P25" s="138"/>
      <c r="Q25" s="139"/>
      <c r="R25" s="140"/>
      <c r="S25" s="139"/>
      <c r="T25" s="139"/>
      <c r="U25" s="140"/>
      <c r="V25" s="141"/>
      <c r="W25" s="74" t="str">
        <f t="shared" si="3"/>
        <v/>
      </c>
    </row>
    <row r="26" spans="1:23" s="75" customFormat="1" ht="59.45" customHeight="1" thickBot="1" x14ac:dyDescent="0.35">
      <c r="A26" s="75">
        <f t="shared" si="4"/>
        <v>0</v>
      </c>
      <c r="B26" s="78"/>
      <c r="C26" s="78"/>
      <c r="D26" s="78"/>
      <c r="E26" s="78"/>
      <c r="F26" s="210" t="str">
        <f t="shared" si="0"/>
        <v/>
      </c>
      <c r="G26" s="78"/>
      <c r="H26" s="78"/>
      <c r="I26" s="210" t="str">
        <f t="shared" si="1"/>
        <v/>
      </c>
      <c r="J26" s="79"/>
      <c r="K26" s="79"/>
      <c r="L26" s="78"/>
      <c r="M26" s="211" t="str">
        <f t="shared" si="5"/>
        <v/>
      </c>
      <c r="N26" s="78"/>
      <c r="O26" s="179" t="str">
        <f t="shared" si="2"/>
        <v/>
      </c>
      <c r="P26" s="138"/>
      <c r="Q26" s="139"/>
      <c r="R26" s="140"/>
      <c r="S26" s="139"/>
      <c r="T26" s="139"/>
      <c r="U26" s="140"/>
      <c r="V26" s="141"/>
      <c r="W26" s="74" t="str">
        <f t="shared" si="3"/>
        <v/>
      </c>
    </row>
    <row r="27" spans="1:23" s="75" customFormat="1" ht="59.45" customHeight="1" thickBot="1" x14ac:dyDescent="0.35">
      <c r="A27" s="75">
        <f t="shared" si="4"/>
        <v>0</v>
      </c>
      <c r="B27" s="78"/>
      <c r="C27" s="78"/>
      <c r="D27" s="78"/>
      <c r="E27" s="78"/>
      <c r="F27" s="210" t="str">
        <f t="shared" si="0"/>
        <v/>
      </c>
      <c r="G27" s="78"/>
      <c r="H27" s="78"/>
      <c r="I27" s="210" t="str">
        <f t="shared" si="1"/>
        <v/>
      </c>
      <c r="J27" s="79"/>
      <c r="K27" s="79"/>
      <c r="L27" s="78"/>
      <c r="M27" s="211" t="str">
        <f t="shared" si="5"/>
        <v/>
      </c>
      <c r="N27" s="78"/>
      <c r="O27" s="179" t="str">
        <f t="shared" si="2"/>
        <v/>
      </c>
      <c r="P27" s="138"/>
      <c r="Q27" s="139"/>
      <c r="R27" s="140"/>
      <c r="S27" s="139"/>
      <c r="T27" s="139"/>
      <c r="U27" s="140"/>
      <c r="V27" s="141"/>
      <c r="W27" s="74" t="str">
        <f t="shared" si="3"/>
        <v/>
      </c>
    </row>
    <row r="28" spans="1:23" s="75" customFormat="1" ht="59.45" customHeight="1" thickBot="1" x14ac:dyDescent="0.35">
      <c r="A28" s="75">
        <f t="shared" si="4"/>
        <v>0</v>
      </c>
      <c r="B28" s="78"/>
      <c r="C28" s="78"/>
      <c r="D28" s="78"/>
      <c r="E28" s="78"/>
      <c r="F28" s="210" t="str">
        <f t="shared" si="0"/>
        <v/>
      </c>
      <c r="G28" s="78"/>
      <c r="H28" s="78"/>
      <c r="I28" s="210" t="str">
        <f t="shared" si="1"/>
        <v/>
      </c>
      <c r="J28" s="79"/>
      <c r="K28" s="79"/>
      <c r="L28" s="78"/>
      <c r="M28" s="211" t="str">
        <f t="shared" si="5"/>
        <v/>
      </c>
      <c r="N28" s="78"/>
      <c r="O28" s="179" t="str">
        <f t="shared" si="2"/>
        <v/>
      </c>
      <c r="P28" s="138"/>
      <c r="Q28" s="139"/>
      <c r="R28" s="140"/>
      <c r="S28" s="139"/>
      <c r="T28" s="139"/>
      <c r="U28" s="140"/>
      <c r="V28" s="141"/>
      <c r="W28" s="74" t="str">
        <f t="shared" si="3"/>
        <v/>
      </c>
    </row>
    <row r="29" spans="1:23" s="75" customFormat="1" ht="59.45" customHeight="1" thickBot="1" x14ac:dyDescent="0.35">
      <c r="A29" s="75">
        <f t="shared" si="4"/>
        <v>0</v>
      </c>
      <c r="B29" s="78"/>
      <c r="C29" s="78"/>
      <c r="D29" s="78"/>
      <c r="E29" s="78"/>
      <c r="F29" s="210" t="str">
        <f t="shared" si="0"/>
        <v/>
      </c>
      <c r="G29" s="78"/>
      <c r="H29" s="78"/>
      <c r="I29" s="210" t="str">
        <f t="shared" si="1"/>
        <v/>
      </c>
      <c r="J29" s="79"/>
      <c r="K29" s="79"/>
      <c r="L29" s="78"/>
      <c r="M29" s="211" t="str">
        <f t="shared" si="5"/>
        <v/>
      </c>
      <c r="N29" s="78"/>
      <c r="O29" s="179" t="str">
        <f t="shared" si="2"/>
        <v/>
      </c>
      <c r="P29" s="138"/>
      <c r="Q29" s="139"/>
      <c r="R29" s="140"/>
      <c r="S29" s="139"/>
      <c r="T29" s="139"/>
      <c r="U29" s="140"/>
      <c r="V29" s="141"/>
      <c r="W29" s="74" t="str">
        <f t="shared" si="3"/>
        <v/>
      </c>
    </row>
    <row r="30" spans="1:23" s="75" customFormat="1" ht="59.45" customHeight="1" thickBot="1" x14ac:dyDescent="0.35">
      <c r="A30" s="75">
        <f t="shared" si="4"/>
        <v>0</v>
      </c>
      <c r="B30" s="78"/>
      <c r="C30" s="78"/>
      <c r="D30" s="78"/>
      <c r="E30" s="78"/>
      <c r="F30" s="210" t="str">
        <f t="shared" si="0"/>
        <v/>
      </c>
      <c r="G30" s="78"/>
      <c r="H30" s="78"/>
      <c r="I30" s="210" t="str">
        <f t="shared" si="1"/>
        <v/>
      </c>
      <c r="J30" s="79"/>
      <c r="K30" s="79"/>
      <c r="L30" s="78"/>
      <c r="M30" s="211" t="str">
        <f t="shared" si="5"/>
        <v/>
      </c>
      <c r="N30" s="78"/>
      <c r="O30" s="179" t="str">
        <f t="shared" si="2"/>
        <v/>
      </c>
      <c r="P30" s="138"/>
      <c r="Q30" s="139"/>
      <c r="R30" s="140"/>
      <c r="S30" s="139"/>
      <c r="T30" s="139"/>
      <c r="U30" s="140"/>
      <c r="V30" s="141"/>
      <c r="W30" s="74" t="str">
        <f t="shared" si="3"/>
        <v/>
      </c>
    </row>
    <row r="31" spans="1:23" s="75" customFormat="1" ht="59.45" customHeight="1" thickBot="1" x14ac:dyDescent="0.35">
      <c r="A31" s="75">
        <f t="shared" si="4"/>
        <v>0</v>
      </c>
      <c r="B31" s="78"/>
      <c r="C31" s="78"/>
      <c r="D31" s="78"/>
      <c r="E31" s="78"/>
      <c r="F31" s="210" t="str">
        <f t="shared" si="0"/>
        <v/>
      </c>
      <c r="G31" s="78"/>
      <c r="H31" s="78"/>
      <c r="I31" s="210" t="str">
        <f t="shared" si="1"/>
        <v/>
      </c>
      <c r="J31" s="79"/>
      <c r="K31" s="79"/>
      <c r="L31" s="78"/>
      <c r="M31" s="211" t="str">
        <f t="shared" si="5"/>
        <v/>
      </c>
      <c r="N31" s="78"/>
      <c r="O31" s="179" t="str">
        <f t="shared" si="2"/>
        <v/>
      </c>
      <c r="P31" s="138"/>
      <c r="Q31" s="139"/>
      <c r="R31" s="140"/>
      <c r="S31" s="139"/>
      <c r="T31" s="139"/>
      <c r="U31" s="140"/>
      <c r="V31" s="141"/>
      <c r="W31" s="74" t="str">
        <f t="shared" si="3"/>
        <v/>
      </c>
    </row>
    <row r="32" spans="1:23" s="75" customFormat="1" ht="59.45" customHeight="1" thickBot="1" x14ac:dyDescent="0.35">
      <c r="A32" s="75">
        <f t="shared" si="4"/>
        <v>0</v>
      </c>
      <c r="B32" s="78"/>
      <c r="C32" s="78"/>
      <c r="D32" s="78"/>
      <c r="E32" s="78"/>
      <c r="F32" s="210" t="str">
        <f t="shared" si="0"/>
        <v/>
      </c>
      <c r="G32" s="78"/>
      <c r="H32" s="78"/>
      <c r="I32" s="210" t="str">
        <f t="shared" si="1"/>
        <v/>
      </c>
      <c r="J32" s="79"/>
      <c r="K32" s="79"/>
      <c r="L32" s="78"/>
      <c r="M32" s="211" t="str">
        <f t="shared" si="5"/>
        <v/>
      </c>
      <c r="N32" s="78"/>
      <c r="O32" s="179" t="str">
        <f t="shared" si="2"/>
        <v/>
      </c>
      <c r="P32" s="138"/>
      <c r="Q32" s="139"/>
      <c r="R32" s="140"/>
      <c r="S32" s="139"/>
      <c r="T32" s="139"/>
      <c r="U32" s="140"/>
      <c r="V32" s="141"/>
      <c r="W32" s="74" t="str">
        <f t="shared" si="3"/>
        <v/>
      </c>
    </row>
    <row r="33" spans="1:23" s="75" customFormat="1" ht="59.45" customHeight="1" thickBot="1" x14ac:dyDescent="0.35">
      <c r="A33" s="75">
        <f t="shared" si="4"/>
        <v>0</v>
      </c>
      <c r="B33" s="78"/>
      <c r="C33" s="78"/>
      <c r="D33" s="78"/>
      <c r="E33" s="78"/>
      <c r="F33" s="210" t="str">
        <f t="shared" si="0"/>
        <v/>
      </c>
      <c r="G33" s="78"/>
      <c r="H33" s="78"/>
      <c r="I33" s="210" t="str">
        <f t="shared" si="1"/>
        <v/>
      </c>
      <c r="J33" s="79"/>
      <c r="K33" s="79"/>
      <c r="L33" s="78"/>
      <c r="M33" s="211" t="str">
        <f t="shared" si="5"/>
        <v/>
      </c>
      <c r="N33" s="78"/>
      <c r="O33" s="179" t="str">
        <f t="shared" si="2"/>
        <v/>
      </c>
      <c r="P33" s="138"/>
      <c r="Q33" s="139"/>
      <c r="R33" s="140"/>
      <c r="S33" s="139"/>
      <c r="T33" s="139"/>
      <c r="U33" s="140"/>
      <c r="V33" s="141"/>
      <c r="W33" s="74" t="str">
        <f t="shared" si="3"/>
        <v/>
      </c>
    </row>
    <row r="34" spans="1:23" s="75" customFormat="1" ht="59.45" customHeight="1" thickBot="1" x14ac:dyDescent="0.35">
      <c r="A34" s="75">
        <f t="shared" si="4"/>
        <v>0</v>
      </c>
      <c r="B34" s="78"/>
      <c r="C34" s="78"/>
      <c r="D34" s="78"/>
      <c r="E34" s="78"/>
      <c r="F34" s="210" t="str">
        <f t="shared" si="0"/>
        <v/>
      </c>
      <c r="G34" s="78"/>
      <c r="H34" s="78"/>
      <c r="I34" s="210" t="str">
        <f t="shared" si="1"/>
        <v/>
      </c>
      <c r="J34" s="79"/>
      <c r="K34" s="79"/>
      <c r="L34" s="78"/>
      <c r="M34" s="211" t="str">
        <f t="shared" si="5"/>
        <v/>
      </c>
      <c r="N34" s="78"/>
      <c r="O34" s="179" t="str">
        <f t="shared" si="2"/>
        <v/>
      </c>
      <c r="P34" s="138"/>
      <c r="Q34" s="139"/>
      <c r="R34" s="140"/>
      <c r="S34" s="139"/>
      <c r="T34" s="139"/>
      <c r="U34" s="140"/>
      <c r="V34" s="141"/>
      <c r="W34" s="74" t="str">
        <f t="shared" si="3"/>
        <v/>
      </c>
    </row>
    <row r="35" spans="1:23" s="75" customFormat="1" ht="59.45" customHeight="1" thickBot="1" x14ac:dyDescent="0.35">
      <c r="A35" s="75">
        <f t="shared" si="4"/>
        <v>0</v>
      </c>
      <c r="B35" s="78"/>
      <c r="C35" s="78"/>
      <c r="D35" s="78"/>
      <c r="E35" s="78"/>
      <c r="F35" s="210" t="str">
        <f t="shared" si="0"/>
        <v/>
      </c>
      <c r="G35" s="78"/>
      <c r="H35" s="78"/>
      <c r="I35" s="210" t="str">
        <f t="shared" si="1"/>
        <v/>
      </c>
      <c r="J35" s="79"/>
      <c r="K35" s="79"/>
      <c r="L35" s="78"/>
      <c r="M35" s="211" t="str">
        <f t="shared" si="5"/>
        <v/>
      </c>
      <c r="N35" s="78"/>
      <c r="O35" s="179" t="str">
        <f t="shared" si="2"/>
        <v/>
      </c>
      <c r="P35" s="138"/>
      <c r="Q35" s="139"/>
      <c r="R35" s="140"/>
      <c r="S35" s="139"/>
      <c r="T35" s="139"/>
      <c r="U35" s="140"/>
      <c r="V35" s="141"/>
      <c r="W35" s="74" t="str">
        <f t="shared" si="3"/>
        <v/>
      </c>
    </row>
    <row r="36" spans="1:23" s="75" customFormat="1" ht="59.45" customHeight="1" thickBot="1" x14ac:dyDescent="0.35">
      <c r="A36" s="75">
        <f t="shared" si="4"/>
        <v>0</v>
      </c>
      <c r="B36" s="78"/>
      <c r="C36" s="78"/>
      <c r="D36" s="78"/>
      <c r="E36" s="78"/>
      <c r="F36" s="210" t="str">
        <f t="shared" si="0"/>
        <v/>
      </c>
      <c r="G36" s="78"/>
      <c r="H36" s="78"/>
      <c r="I36" s="210" t="str">
        <f t="shared" si="1"/>
        <v/>
      </c>
      <c r="J36" s="79"/>
      <c r="K36" s="79"/>
      <c r="L36" s="78"/>
      <c r="M36" s="211" t="str">
        <f t="shared" si="5"/>
        <v/>
      </c>
      <c r="N36" s="78"/>
      <c r="O36" s="179" t="str">
        <f t="shared" si="2"/>
        <v/>
      </c>
      <c r="P36" s="138"/>
      <c r="Q36" s="139"/>
      <c r="R36" s="140"/>
      <c r="S36" s="139"/>
      <c r="T36" s="139"/>
      <c r="U36" s="140"/>
      <c r="V36" s="141"/>
      <c r="W36" s="74" t="str">
        <f t="shared" si="3"/>
        <v/>
      </c>
    </row>
    <row r="37" spans="1:23" s="75" customFormat="1" ht="59.45" customHeight="1" thickBot="1" x14ac:dyDescent="0.35">
      <c r="A37" s="75">
        <f t="shared" si="4"/>
        <v>0</v>
      </c>
      <c r="B37" s="78"/>
      <c r="C37" s="78"/>
      <c r="D37" s="78"/>
      <c r="E37" s="78"/>
      <c r="F37" s="210" t="str">
        <f t="shared" si="0"/>
        <v/>
      </c>
      <c r="G37" s="78"/>
      <c r="H37" s="78"/>
      <c r="I37" s="210" t="str">
        <f t="shared" si="1"/>
        <v/>
      </c>
      <c r="J37" s="79"/>
      <c r="K37" s="79"/>
      <c r="L37" s="78"/>
      <c r="M37" s="211" t="str">
        <f t="shared" si="5"/>
        <v/>
      </c>
      <c r="N37" s="78"/>
      <c r="O37" s="179" t="str">
        <f t="shared" si="2"/>
        <v/>
      </c>
      <c r="P37" s="138"/>
      <c r="Q37" s="139"/>
      <c r="R37" s="140"/>
      <c r="S37" s="139"/>
      <c r="T37" s="139"/>
      <c r="U37" s="140"/>
      <c r="V37" s="141"/>
      <c r="W37" s="74" t="str">
        <f t="shared" si="3"/>
        <v/>
      </c>
    </row>
    <row r="38" spans="1:23" s="75" customFormat="1" ht="59.45" customHeight="1" thickBot="1" x14ac:dyDescent="0.35">
      <c r="A38" s="75">
        <f t="shared" si="4"/>
        <v>0</v>
      </c>
      <c r="B38" s="78"/>
      <c r="C38" s="78"/>
      <c r="D38" s="78"/>
      <c r="E38" s="78"/>
      <c r="F38" s="210" t="str">
        <f t="shared" si="0"/>
        <v/>
      </c>
      <c r="G38" s="78"/>
      <c r="H38" s="78"/>
      <c r="I38" s="210" t="str">
        <f t="shared" si="1"/>
        <v/>
      </c>
      <c r="J38" s="79"/>
      <c r="K38" s="79"/>
      <c r="L38" s="78"/>
      <c r="M38" s="211" t="str">
        <f t="shared" si="5"/>
        <v/>
      </c>
      <c r="N38" s="78"/>
      <c r="O38" s="179" t="str">
        <f t="shared" si="2"/>
        <v/>
      </c>
      <c r="P38" s="138"/>
      <c r="Q38" s="139"/>
      <c r="R38" s="140"/>
      <c r="S38" s="139"/>
      <c r="T38" s="139"/>
      <c r="U38" s="140"/>
      <c r="V38" s="141"/>
      <c r="W38" s="74" t="str">
        <f t="shared" si="3"/>
        <v/>
      </c>
    </row>
    <row r="39" spans="1:23" s="75" customFormat="1" ht="59.45" customHeight="1" thickBot="1" x14ac:dyDescent="0.35">
      <c r="A39" s="75">
        <f t="shared" si="4"/>
        <v>0</v>
      </c>
      <c r="B39" s="78"/>
      <c r="C39" s="78"/>
      <c r="D39" s="78"/>
      <c r="E39" s="78"/>
      <c r="F39" s="210" t="str">
        <f t="shared" si="0"/>
        <v/>
      </c>
      <c r="G39" s="78"/>
      <c r="H39" s="78"/>
      <c r="I39" s="210" t="str">
        <f t="shared" si="1"/>
        <v/>
      </c>
      <c r="J39" s="79"/>
      <c r="K39" s="79"/>
      <c r="L39" s="78"/>
      <c r="M39" s="211" t="str">
        <f t="shared" si="5"/>
        <v/>
      </c>
      <c r="N39" s="78"/>
      <c r="O39" s="179" t="str">
        <f t="shared" si="2"/>
        <v/>
      </c>
      <c r="P39" s="138"/>
      <c r="Q39" s="139"/>
      <c r="R39" s="140"/>
      <c r="S39" s="139"/>
      <c r="T39" s="139"/>
      <c r="U39" s="140"/>
      <c r="V39" s="141"/>
      <c r="W39" s="74" t="str">
        <f t="shared" si="3"/>
        <v/>
      </c>
    </row>
    <row r="40" spans="1:23" s="75" customFormat="1" ht="59.45" customHeight="1" thickBot="1" x14ac:dyDescent="0.35">
      <c r="A40" s="75">
        <f t="shared" si="4"/>
        <v>0</v>
      </c>
      <c r="B40" s="78"/>
      <c r="C40" s="78"/>
      <c r="D40" s="78"/>
      <c r="E40" s="78"/>
      <c r="F40" s="210" t="str">
        <f t="shared" si="0"/>
        <v/>
      </c>
      <c r="G40" s="78"/>
      <c r="H40" s="78"/>
      <c r="I40" s="210" t="str">
        <f t="shared" si="1"/>
        <v/>
      </c>
      <c r="J40" s="79"/>
      <c r="K40" s="79"/>
      <c r="L40" s="78"/>
      <c r="M40" s="211" t="str">
        <f t="shared" si="5"/>
        <v/>
      </c>
      <c r="N40" s="78"/>
      <c r="O40" s="179" t="str">
        <f t="shared" si="2"/>
        <v/>
      </c>
      <c r="P40" s="138"/>
      <c r="Q40" s="139"/>
      <c r="R40" s="140"/>
      <c r="S40" s="139"/>
      <c r="T40" s="139"/>
      <c r="U40" s="140"/>
      <c r="V40" s="141"/>
      <c r="W40" s="74" t="str">
        <f t="shared" si="3"/>
        <v/>
      </c>
    </row>
    <row r="41" spans="1:23" s="75" customFormat="1" ht="59.45" customHeight="1" thickBot="1" x14ac:dyDescent="0.35">
      <c r="A41" s="75">
        <f t="shared" si="4"/>
        <v>0</v>
      </c>
      <c r="B41" s="78"/>
      <c r="C41" s="78"/>
      <c r="D41" s="78"/>
      <c r="E41" s="78"/>
      <c r="F41" s="210" t="str">
        <f t="shared" si="0"/>
        <v/>
      </c>
      <c r="G41" s="78"/>
      <c r="H41" s="78"/>
      <c r="I41" s="210" t="str">
        <f t="shared" si="1"/>
        <v/>
      </c>
      <c r="J41" s="79"/>
      <c r="K41" s="79"/>
      <c r="L41" s="78"/>
      <c r="M41" s="211" t="str">
        <f t="shared" si="5"/>
        <v/>
      </c>
      <c r="N41" s="78"/>
      <c r="O41" s="179" t="str">
        <f t="shared" si="2"/>
        <v/>
      </c>
      <c r="P41" s="138"/>
      <c r="Q41" s="139"/>
      <c r="R41" s="140"/>
      <c r="S41" s="139"/>
      <c r="T41" s="139"/>
      <c r="U41" s="140"/>
      <c r="V41" s="141"/>
      <c r="W41" s="74" t="str">
        <f t="shared" si="3"/>
        <v/>
      </c>
    </row>
    <row r="42" spans="1:23" s="75" customFormat="1" ht="59.45" customHeight="1" thickBot="1" x14ac:dyDescent="0.35">
      <c r="A42" s="75">
        <f t="shared" si="4"/>
        <v>0</v>
      </c>
      <c r="B42" s="78"/>
      <c r="C42" s="78"/>
      <c r="D42" s="78"/>
      <c r="E42" s="78"/>
      <c r="F42" s="210" t="str">
        <f t="shared" si="0"/>
        <v/>
      </c>
      <c r="G42" s="78"/>
      <c r="H42" s="78"/>
      <c r="I42" s="210" t="str">
        <f t="shared" si="1"/>
        <v/>
      </c>
      <c r="J42" s="79"/>
      <c r="K42" s="79"/>
      <c r="L42" s="78"/>
      <c r="M42" s="211" t="str">
        <f t="shared" si="5"/>
        <v/>
      </c>
      <c r="N42" s="78"/>
      <c r="O42" s="179" t="str">
        <f t="shared" si="2"/>
        <v/>
      </c>
      <c r="P42" s="138"/>
      <c r="Q42" s="139"/>
      <c r="R42" s="140"/>
      <c r="S42" s="139"/>
      <c r="T42" s="139"/>
      <c r="U42" s="140"/>
      <c r="V42" s="141"/>
      <c r="W42" s="74" t="str">
        <f t="shared" si="3"/>
        <v/>
      </c>
    </row>
    <row r="43" spans="1:23" s="75" customFormat="1" ht="59.45" customHeight="1" thickBot="1" x14ac:dyDescent="0.35">
      <c r="A43" s="75">
        <f t="shared" si="4"/>
        <v>0</v>
      </c>
      <c r="B43" s="78"/>
      <c r="C43" s="78"/>
      <c r="D43" s="78"/>
      <c r="E43" s="78"/>
      <c r="F43" s="210" t="str">
        <f t="shared" si="0"/>
        <v/>
      </c>
      <c r="G43" s="78"/>
      <c r="H43" s="78"/>
      <c r="I43" s="210" t="str">
        <f t="shared" si="1"/>
        <v/>
      </c>
      <c r="J43" s="79"/>
      <c r="K43" s="79"/>
      <c r="L43" s="78"/>
      <c r="M43" s="211" t="str">
        <f t="shared" si="5"/>
        <v/>
      </c>
      <c r="N43" s="78"/>
      <c r="O43" s="179" t="str">
        <f t="shared" si="2"/>
        <v/>
      </c>
      <c r="P43" s="138"/>
      <c r="Q43" s="139"/>
      <c r="R43" s="140"/>
      <c r="S43" s="139"/>
      <c r="T43" s="139"/>
      <c r="U43" s="140"/>
      <c r="V43" s="141"/>
      <c r="W43" s="74" t="str">
        <f t="shared" si="3"/>
        <v/>
      </c>
    </row>
    <row r="44" spans="1:23" s="75" customFormat="1" ht="59.45" customHeight="1" thickBot="1" x14ac:dyDescent="0.35">
      <c r="A44" s="75">
        <f t="shared" si="4"/>
        <v>0</v>
      </c>
      <c r="B44" s="78"/>
      <c r="C44" s="78"/>
      <c r="D44" s="78"/>
      <c r="E44" s="78"/>
      <c r="F44" s="210" t="str">
        <f t="shared" ref="F44:F61" si="6">IFERROR(IF(ISBLANK(E44),"",INDEX(Sites,MATCH(E44,Code_Site,0))),"")</f>
        <v/>
      </c>
      <c r="G44" s="78"/>
      <c r="H44" s="78"/>
      <c r="I44" s="210" t="str">
        <f t="shared" ref="I44:I61" si="7">IFERROR(IF(ISBLANK(H44),"",INDEX(Action,MATCH(H44,Code_Action_Total,0))),"")</f>
        <v/>
      </c>
      <c r="J44" s="79"/>
      <c r="K44" s="79"/>
      <c r="L44" s="78"/>
      <c r="M44" s="211" t="str">
        <f t="shared" si="5"/>
        <v/>
      </c>
      <c r="N44" s="78"/>
      <c r="O44" s="179" t="str">
        <f t="shared" ref="O44:O62" si="8">IF(J44&gt;=5000,IF(J44&gt;=90000, "Pour cette dépense 3 devis comparables sont nécessaires. ","Pour cette dépense 2 devis comparables sont nécessaires. "),"")&amp;IF(AND(R44&lt;&gt;"",J44&gt;MIN(R44,U44)),"Le devis le moins cher n'a pas été retenu donc le montant retenu sera plafonné à 15% du devis le moins cher.","")</f>
        <v/>
      </c>
      <c r="P44" s="138"/>
      <c r="Q44" s="139"/>
      <c r="R44" s="140"/>
      <c r="S44" s="139"/>
      <c r="T44" s="139"/>
      <c r="U44" s="140"/>
      <c r="V44" s="141"/>
      <c r="W44" s="74" t="str">
        <f t="shared" ref="W44:W61" si="9" xml:space="preserve"> IF(ISBLANK(H44), "", IF(L44="oui", H44&amp;" "&amp;"suivi"&amp;" "&amp;"opé", H44))</f>
        <v/>
      </c>
    </row>
    <row r="45" spans="1:23" s="75" customFormat="1" ht="59.45" customHeight="1" thickBot="1" x14ac:dyDescent="0.35">
      <c r="A45" s="75">
        <f t="shared" si="4"/>
        <v>0</v>
      </c>
      <c r="B45" s="78"/>
      <c r="C45" s="78"/>
      <c r="D45" s="78"/>
      <c r="E45" s="78"/>
      <c r="F45" s="210" t="str">
        <f t="shared" si="6"/>
        <v/>
      </c>
      <c r="G45" s="78"/>
      <c r="H45" s="78"/>
      <c r="I45" s="210" t="str">
        <f t="shared" si="7"/>
        <v/>
      </c>
      <c r="J45" s="79"/>
      <c r="K45" s="79"/>
      <c r="L45" s="78"/>
      <c r="M45" s="211" t="str">
        <f t="shared" si="5"/>
        <v/>
      </c>
      <c r="N45" s="78"/>
      <c r="O45" s="179" t="str">
        <f t="shared" si="8"/>
        <v/>
      </c>
      <c r="P45" s="138"/>
      <c r="Q45" s="139"/>
      <c r="R45" s="140"/>
      <c r="S45" s="139"/>
      <c r="T45" s="139"/>
      <c r="U45" s="140"/>
      <c r="V45" s="141"/>
      <c r="W45" s="74" t="str">
        <f t="shared" si="9"/>
        <v/>
      </c>
    </row>
    <row r="46" spans="1:23" s="75" customFormat="1" ht="59.45" customHeight="1" thickBot="1" x14ac:dyDescent="0.35">
      <c r="A46" s="75">
        <f t="shared" si="4"/>
        <v>0</v>
      </c>
      <c r="B46" s="78"/>
      <c r="C46" s="78"/>
      <c r="D46" s="78"/>
      <c r="E46" s="78"/>
      <c r="F46" s="210" t="str">
        <f t="shared" si="6"/>
        <v/>
      </c>
      <c r="G46" s="78"/>
      <c r="H46" s="78"/>
      <c r="I46" s="210" t="str">
        <f t="shared" si="7"/>
        <v/>
      </c>
      <c r="J46" s="79"/>
      <c r="K46" s="79"/>
      <c r="L46" s="78"/>
      <c r="M46" s="211" t="str">
        <f t="shared" si="5"/>
        <v/>
      </c>
      <c r="N46" s="78"/>
      <c r="O46" s="179" t="str">
        <f t="shared" si="8"/>
        <v/>
      </c>
      <c r="P46" s="138"/>
      <c r="Q46" s="139"/>
      <c r="R46" s="140"/>
      <c r="S46" s="139"/>
      <c r="T46" s="139"/>
      <c r="U46" s="140"/>
      <c r="V46" s="141"/>
      <c r="W46" s="74" t="str">
        <f t="shared" si="9"/>
        <v/>
      </c>
    </row>
    <row r="47" spans="1:23" s="75" customFormat="1" ht="59.45" customHeight="1" thickBot="1" x14ac:dyDescent="0.35">
      <c r="A47" s="75">
        <f t="shared" si="4"/>
        <v>0</v>
      </c>
      <c r="B47" s="78"/>
      <c r="C47" s="78"/>
      <c r="D47" s="78"/>
      <c r="E47" s="78"/>
      <c r="F47" s="210" t="str">
        <f t="shared" si="6"/>
        <v/>
      </c>
      <c r="G47" s="78"/>
      <c r="H47" s="78"/>
      <c r="I47" s="210" t="str">
        <f t="shared" si="7"/>
        <v/>
      </c>
      <c r="J47" s="79"/>
      <c r="K47" s="79"/>
      <c r="L47" s="78"/>
      <c r="M47" s="211" t="str">
        <f t="shared" si="5"/>
        <v/>
      </c>
      <c r="N47" s="78"/>
      <c r="O47" s="179" t="str">
        <f t="shared" si="8"/>
        <v/>
      </c>
      <c r="P47" s="138"/>
      <c r="Q47" s="139"/>
      <c r="R47" s="140"/>
      <c r="S47" s="139"/>
      <c r="T47" s="139"/>
      <c r="U47" s="140"/>
      <c r="V47" s="141"/>
      <c r="W47" s="74" t="str">
        <f t="shared" si="9"/>
        <v/>
      </c>
    </row>
    <row r="48" spans="1:23" s="75" customFormat="1" ht="59.45" customHeight="1" thickBot="1" x14ac:dyDescent="0.35">
      <c r="A48" s="75">
        <f t="shared" si="4"/>
        <v>0</v>
      </c>
      <c r="B48" s="78"/>
      <c r="C48" s="78"/>
      <c r="D48" s="78"/>
      <c r="E48" s="78"/>
      <c r="F48" s="210" t="str">
        <f t="shared" si="6"/>
        <v/>
      </c>
      <c r="G48" s="78"/>
      <c r="H48" s="78"/>
      <c r="I48" s="210" t="str">
        <f t="shared" si="7"/>
        <v/>
      </c>
      <c r="J48" s="79"/>
      <c r="K48" s="79"/>
      <c r="L48" s="78"/>
      <c r="M48" s="211" t="str">
        <f t="shared" si="5"/>
        <v/>
      </c>
      <c r="N48" s="78"/>
      <c r="O48" s="179" t="str">
        <f t="shared" si="8"/>
        <v/>
      </c>
      <c r="P48" s="138"/>
      <c r="Q48" s="139"/>
      <c r="R48" s="140"/>
      <c r="S48" s="139"/>
      <c r="T48" s="139"/>
      <c r="U48" s="140"/>
      <c r="V48" s="141"/>
      <c r="W48" s="74" t="str">
        <f t="shared" si="9"/>
        <v/>
      </c>
    </row>
    <row r="49" spans="1:23" s="75" customFormat="1" ht="59.45" customHeight="1" thickBot="1" x14ac:dyDescent="0.35">
      <c r="A49" s="75">
        <f t="shared" si="4"/>
        <v>0</v>
      </c>
      <c r="B49" s="78"/>
      <c r="C49" s="78"/>
      <c r="D49" s="78"/>
      <c r="E49" s="78"/>
      <c r="F49" s="210" t="str">
        <f t="shared" si="6"/>
        <v/>
      </c>
      <c r="G49" s="78"/>
      <c r="H49" s="78"/>
      <c r="I49" s="210" t="str">
        <f t="shared" si="7"/>
        <v/>
      </c>
      <c r="J49" s="79"/>
      <c r="K49" s="79"/>
      <c r="L49" s="78"/>
      <c r="M49" s="211" t="str">
        <f t="shared" si="5"/>
        <v/>
      </c>
      <c r="N49" s="78"/>
      <c r="O49" s="179" t="str">
        <f t="shared" si="8"/>
        <v/>
      </c>
      <c r="P49" s="138"/>
      <c r="Q49" s="139"/>
      <c r="R49" s="140"/>
      <c r="S49" s="139"/>
      <c r="T49" s="139"/>
      <c r="U49" s="140"/>
      <c r="V49" s="141"/>
      <c r="W49" s="74" t="str">
        <f t="shared" si="9"/>
        <v/>
      </c>
    </row>
    <row r="50" spans="1:23" s="75" customFormat="1" ht="59.45" customHeight="1" thickBot="1" x14ac:dyDescent="0.35">
      <c r="A50" s="75">
        <f t="shared" si="4"/>
        <v>0</v>
      </c>
      <c r="B50" s="78"/>
      <c r="C50" s="78"/>
      <c r="D50" s="78"/>
      <c r="E50" s="78"/>
      <c r="F50" s="210" t="str">
        <f t="shared" si="6"/>
        <v/>
      </c>
      <c r="G50" s="78"/>
      <c r="H50" s="78"/>
      <c r="I50" s="210" t="str">
        <f t="shared" si="7"/>
        <v/>
      </c>
      <c r="J50" s="79"/>
      <c r="K50" s="79"/>
      <c r="L50" s="78"/>
      <c r="M50" s="211" t="str">
        <f t="shared" si="5"/>
        <v/>
      </c>
      <c r="N50" s="78"/>
      <c r="O50" s="179" t="str">
        <f t="shared" si="8"/>
        <v/>
      </c>
      <c r="P50" s="138"/>
      <c r="Q50" s="139"/>
      <c r="R50" s="140"/>
      <c r="S50" s="139"/>
      <c r="T50" s="139"/>
      <c r="U50" s="140"/>
      <c r="V50" s="141"/>
      <c r="W50" s="74" t="str">
        <f t="shared" si="9"/>
        <v/>
      </c>
    </row>
    <row r="51" spans="1:23" s="75" customFormat="1" ht="59.45" customHeight="1" thickBot="1" x14ac:dyDescent="0.35">
      <c r="A51" s="75">
        <f t="shared" si="4"/>
        <v>0</v>
      </c>
      <c r="B51" s="78"/>
      <c r="C51" s="78"/>
      <c r="D51" s="78"/>
      <c r="E51" s="78"/>
      <c r="F51" s="210" t="str">
        <f t="shared" si="6"/>
        <v/>
      </c>
      <c r="G51" s="78"/>
      <c r="H51" s="78"/>
      <c r="I51" s="210" t="str">
        <f t="shared" si="7"/>
        <v/>
      </c>
      <c r="J51" s="79"/>
      <c r="K51" s="79"/>
      <c r="L51" s="78"/>
      <c r="M51" s="211" t="str">
        <f t="shared" si="5"/>
        <v/>
      </c>
      <c r="N51" s="78"/>
      <c r="O51" s="179" t="str">
        <f t="shared" si="8"/>
        <v/>
      </c>
      <c r="P51" s="138"/>
      <c r="Q51" s="139"/>
      <c r="R51" s="140"/>
      <c r="S51" s="139"/>
      <c r="T51" s="139"/>
      <c r="U51" s="140"/>
      <c r="V51" s="141"/>
      <c r="W51" s="74" t="str">
        <f t="shared" si="9"/>
        <v/>
      </c>
    </row>
    <row r="52" spans="1:23" s="75" customFormat="1" ht="59.45" customHeight="1" thickBot="1" x14ac:dyDescent="0.35">
      <c r="A52" s="75">
        <f t="shared" si="4"/>
        <v>0</v>
      </c>
      <c r="B52" s="78"/>
      <c r="C52" s="78"/>
      <c r="D52" s="78"/>
      <c r="E52" s="78"/>
      <c r="F52" s="210" t="str">
        <f t="shared" si="6"/>
        <v/>
      </c>
      <c r="G52" s="78"/>
      <c r="H52" s="78"/>
      <c r="I52" s="210" t="str">
        <f t="shared" si="7"/>
        <v/>
      </c>
      <c r="J52" s="79"/>
      <c r="K52" s="79"/>
      <c r="L52" s="78"/>
      <c r="M52" s="211" t="str">
        <f t="shared" si="5"/>
        <v/>
      </c>
      <c r="N52" s="78"/>
      <c r="O52" s="179" t="str">
        <f t="shared" si="8"/>
        <v/>
      </c>
      <c r="P52" s="138"/>
      <c r="Q52" s="139"/>
      <c r="R52" s="140"/>
      <c r="S52" s="139"/>
      <c r="T52" s="139"/>
      <c r="U52" s="140"/>
      <c r="V52" s="141"/>
      <c r="W52" s="74" t="str">
        <f t="shared" si="9"/>
        <v/>
      </c>
    </row>
    <row r="53" spans="1:23" s="75" customFormat="1" ht="59.45" customHeight="1" thickBot="1" x14ac:dyDescent="0.35">
      <c r="A53" s="75">
        <f t="shared" si="4"/>
        <v>0</v>
      </c>
      <c r="B53" s="78"/>
      <c r="C53" s="78"/>
      <c r="D53" s="78"/>
      <c r="E53" s="78"/>
      <c r="F53" s="210" t="str">
        <f t="shared" si="6"/>
        <v/>
      </c>
      <c r="G53" s="78"/>
      <c r="H53" s="78"/>
      <c r="I53" s="210" t="str">
        <f t="shared" si="7"/>
        <v/>
      </c>
      <c r="J53" s="79"/>
      <c r="K53" s="79"/>
      <c r="L53" s="78"/>
      <c r="M53" s="211" t="str">
        <f t="shared" si="5"/>
        <v/>
      </c>
      <c r="N53" s="78"/>
      <c r="O53" s="179" t="str">
        <f t="shared" si="8"/>
        <v/>
      </c>
      <c r="P53" s="138"/>
      <c r="Q53" s="139"/>
      <c r="R53" s="140"/>
      <c r="S53" s="139"/>
      <c r="T53" s="139"/>
      <c r="U53" s="140"/>
      <c r="V53" s="141"/>
      <c r="W53" s="74" t="str">
        <f t="shared" si="9"/>
        <v/>
      </c>
    </row>
    <row r="54" spans="1:23" s="75" customFormat="1" ht="59.45" customHeight="1" thickBot="1" x14ac:dyDescent="0.35">
      <c r="A54" s="75">
        <f t="shared" si="4"/>
        <v>0</v>
      </c>
      <c r="B54" s="78"/>
      <c r="C54" s="78"/>
      <c r="D54" s="78"/>
      <c r="E54" s="78"/>
      <c r="F54" s="210" t="str">
        <f t="shared" si="6"/>
        <v/>
      </c>
      <c r="G54" s="78"/>
      <c r="H54" s="78"/>
      <c r="I54" s="210" t="str">
        <f t="shared" si="7"/>
        <v/>
      </c>
      <c r="J54" s="79"/>
      <c r="K54" s="79"/>
      <c r="L54" s="78"/>
      <c r="M54" s="211" t="str">
        <f t="shared" si="5"/>
        <v/>
      </c>
      <c r="N54" s="78"/>
      <c r="O54" s="179" t="str">
        <f t="shared" si="8"/>
        <v/>
      </c>
      <c r="P54" s="138"/>
      <c r="Q54" s="139"/>
      <c r="R54" s="140"/>
      <c r="S54" s="139"/>
      <c r="T54" s="139"/>
      <c r="U54" s="140"/>
      <c r="V54" s="141"/>
      <c r="W54" s="74" t="str">
        <f t="shared" si="9"/>
        <v/>
      </c>
    </row>
    <row r="55" spans="1:23" s="75" customFormat="1" ht="59.45" customHeight="1" thickBot="1" x14ac:dyDescent="0.35">
      <c r="A55" s="75">
        <f t="shared" si="4"/>
        <v>0</v>
      </c>
      <c r="B55" s="78"/>
      <c r="C55" s="78"/>
      <c r="D55" s="78"/>
      <c r="E55" s="78"/>
      <c r="F55" s="210" t="str">
        <f t="shared" si="6"/>
        <v/>
      </c>
      <c r="G55" s="78"/>
      <c r="H55" s="78"/>
      <c r="I55" s="210" t="str">
        <f t="shared" si="7"/>
        <v/>
      </c>
      <c r="J55" s="79"/>
      <c r="K55" s="79"/>
      <c r="L55" s="78"/>
      <c r="M55" s="211" t="str">
        <f t="shared" si="5"/>
        <v/>
      </c>
      <c r="N55" s="78"/>
      <c r="O55" s="179" t="str">
        <f t="shared" si="8"/>
        <v/>
      </c>
      <c r="P55" s="138"/>
      <c r="Q55" s="139"/>
      <c r="R55" s="140"/>
      <c r="S55" s="139"/>
      <c r="T55" s="139"/>
      <c r="U55" s="140"/>
      <c r="V55" s="141"/>
      <c r="W55" s="74" t="str">
        <f t="shared" si="9"/>
        <v/>
      </c>
    </row>
    <row r="56" spans="1:23" s="75" customFormat="1" ht="59.45" customHeight="1" thickBot="1" x14ac:dyDescent="0.35">
      <c r="A56" s="75">
        <f t="shared" si="4"/>
        <v>0</v>
      </c>
      <c r="B56" s="78"/>
      <c r="C56" s="78"/>
      <c r="D56" s="78"/>
      <c r="E56" s="78"/>
      <c r="F56" s="210" t="str">
        <f t="shared" si="6"/>
        <v/>
      </c>
      <c r="G56" s="78"/>
      <c r="H56" s="78"/>
      <c r="I56" s="210" t="str">
        <f t="shared" si="7"/>
        <v/>
      </c>
      <c r="J56" s="79"/>
      <c r="K56" s="79"/>
      <c r="L56" s="78"/>
      <c r="M56" s="211" t="str">
        <f t="shared" si="5"/>
        <v/>
      </c>
      <c r="N56" s="78"/>
      <c r="O56" s="179" t="str">
        <f t="shared" si="8"/>
        <v/>
      </c>
      <c r="P56" s="138"/>
      <c r="Q56" s="139"/>
      <c r="R56" s="140"/>
      <c r="S56" s="139"/>
      <c r="T56" s="139"/>
      <c r="U56" s="140"/>
      <c r="V56" s="141"/>
      <c r="W56" s="74" t="str">
        <f t="shared" si="9"/>
        <v/>
      </c>
    </row>
    <row r="57" spans="1:23" s="75" customFormat="1" ht="59.45" customHeight="1" thickBot="1" x14ac:dyDescent="0.35">
      <c r="A57" s="75">
        <f t="shared" si="4"/>
        <v>0</v>
      </c>
      <c r="B57" s="78"/>
      <c r="C57" s="78"/>
      <c r="D57" s="78"/>
      <c r="E57" s="78"/>
      <c r="F57" s="210" t="str">
        <f t="shared" si="6"/>
        <v/>
      </c>
      <c r="G57" s="78"/>
      <c r="H57" s="78"/>
      <c r="I57" s="210" t="str">
        <f t="shared" si="7"/>
        <v/>
      </c>
      <c r="J57" s="79"/>
      <c r="K57" s="79"/>
      <c r="L57" s="78"/>
      <c r="M57" s="211" t="str">
        <f t="shared" si="5"/>
        <v/>
      </c>
      <c r="N57" s="78"/>
      <c r="O57" s="179" t="str">
        <f t="shared" si="8"/>
        <v/>
      </c>
      <c r="P57" s="138"/>
      <c r="Q57" s="139"/>
      <c r="R57" s="140"/>
      <c r="S57" s="139"/>
      <c r="T57" s="139"/>
      <c r="U57" s="140"/>
      <c r="V57" s="141"/>
      <c r="W57" s="74" t="str">
        <f t="shared" si="9"/>
        <v/>
      </c>
    </row>
    <row r="58" spans="1:23" s="75" customFormat="1" ht="59.45" customHeight="1" thickBot="1" x14ac:dyDescent="0.35">
      <c r="A58" s="75">
        <f t="shared" si="4"/>
        <v>0</v>
      </c>
      <c r="B58" s="78"/>
      <c r="C58" s="78"/>
      <c r="D58" s="78"/>
      <c r="E58" s="78"/>
      <c r="F58" s="210" t="str">
        <f t="shared" si="6"/>
        <v/>
      </c>
      <c r="G58" s="78"/>
      <c r="H58" s="78"/>
      <c r="I58" s="210" t="str">
        <f t="shared" si="7"/>
        <v/>
      </c>
      <c r="J58" s="79"/>
      <c r="K58" s="79"/>
      <c r="L58" s="78"/>
      <c r="M58" s="211" t="str">
        <f t="shared" si="5"/>
        <v/>
      </c>
      <c r="N58" s="78"/>
      <c r="O58" s="179" t="str">
        <f t="shared" si="8"/>
        <v/>
      </c>
      <c r="P58" s="138"/>
      <c r="Q58" s="139"/>
      <c r="R58" s="140"/>
      <c r="S58" s="139"/>
      <c r="T58" s="139"/>
      <c r="U58" s="140"/>
      <c r="V58" s="141"/>
      <c r="W58" s="74" t="str">
        <f t="shared" si="9"/>
        <v/>
      </c>
    </row>
    <row r="59" spans="1:23" s="75" customFormat="1" ht="59.45" customHeight="1" thickBot="1" x14ac:dyDescent="0.35">
      <c r="A59" s="75">
        <f t="shared" si="4"/>
        <v>0</v>
      </c>
      <c r="B59" s="78"/>
      <c r="C59" s="78"/>
      <c r="D59" s="78"/>
      <c r="E59" s="78"/>
      <c r="F59" s="210" t="str">
        <f t="shared" si="6"/>
        <v/>
      </c>
      <c r="G59" s="78"/>
      <c r="H59" s="78"/>
      <c r="I59" s="210" t="str">
        <f t="shared" si="7"/>
        <v/>
      </c>
      <c r="J59" s="79"/>
      <c r="K59" s="79"/>
      <c r="L59" s="78"/>
      <c r="M59" s="211" t="str">
        <f t="shared" si="5"/>
        <v/>
      </c>
      <c r="N59" s="78"/>
      <c r="O59" s="179" t="str">
        <f t="shared" si="8"/>
        <v/>
      </c>
      <c r="P59" s="138"/>
      <c r="Q59" s="139"/>
      <c r="R59" s="140"/>
      <c r="S59" s="139"/>
      <c r="T59" s="139"/>
      <c r="U59" s="140"/>
      <c r="V59" s="141"/>
      <c r="W59" s="74" t="str">
        <f t="shared" si="9"/>
        <v/>
      </c>
    </row>
    <row r="60" spans="1:23" s="75" customFormat="1" ht="59.45" customHeight="1" thickBot="1" x14ac:dyDescent="0.35">
      <c r="A60" s="75">
        <f t="shared" si="4"/>
        <v>0</v>
      </c>
      <c r="B60" s="78"/>
      <c r="C60" s="78"/>
      <c r="D60" s="78"/>
      <c r="E60" s="78"/>
      <c r="F60" s="210" t="str">
        <f t="shared" si="6"/>
        <v/>
      </c>
      <c r="G60" s="78"/>
      <c r="H60" s="78"/>
      <c r="I60" s="210" t="str">
        <f t="shared" si="7"/>
        <v/>
      </c>
      <c r="J60" s="79"/>
      <c r="K60" s="79"/>
      <c r="L60" s="78"/>
      <c r="M60" s="211" t="str">
        <f t="shared" si="5"/>
        <v/>
      </c>
      <c r="N60" s="78"/>
      <c r="O60" s="179" t="str">
        <f t="shared" si="8"/>
        <v/>
      </c>
      <c r="P60" s="138"/>
      <c r="Q60" s="139"/>
      <c r="R60" s="140"/>
      <c r="S60" s="139"/>
      <c r="T60" s="139"/>
      <c r="U60" s="140"/>
      <c r="V60" s="141"/>
      <c r="W60" s="74" t="str">
        <f t="shared" si="9"/>
        <v/>
      </c>
    </row>
    <row r="61" spans="1:23" s="75" customFormat="1" ht="59.45" customHeight="1" thickBot="1" x14ac:dyDescent="0.35">
      <c r="A61" s="75">
        <f t="shared" si="4"/>
        <v>0</v>
      </c>
      <c r="B61" s="78"/>
      <c r="C61" s="78"/>
      <c r="D61" s="78"/>
      <c r="E61" s="78"/>
      <c r="F61" s="210" t="str">
        <f t="shared" si="6"/>
        <v/>
      </c>
      <c r="G61" s="78"/>
      <c r="H61" s="78"/>
      <c r="I61" s="210" t="str">
        <f t="shared" si="7"/>
        <v/>
      </c>
      <c r="J61" s="79"/>
      <c r="K61" s="79"/>
      <c r="L61" s="78"/>
      <c r="M61" s="211" t="str">
        <f t="shared" si="5"/>
        <v/>
      </c>
      <c r="N61" s="78"/>
      <c r="O61" s="179" t="str">
        <f t="shared" si="8"/>
        <v/>
      </c>
      <c r="P61" s="138"/>
      <c r="Q61" s="139"/>
      <c r="R61" s="140"/>
      <c r="S61" s="139"/>
      <c r="T61" s="139"/>
      <c r="U61" s="140"/>
      <c r="V61" s="141"/>
      <c r="W61" s="74" t="str">
        <f t="shared" si="9"/>
        <v/>
      </c>
    </row>
    <row r="62" spans="1:23" s="73" customFormat="1" ht="19.5" thickBot="1" x14ac:dyDescent="0.35">
      <c r="A62" s="75">
        <f t="shared" si="4"/>
        <v>0</v>
      </c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132" t="str">
        <f t="shared" si="8"/>
        <v/>
      </c>
      <c r="P62" s="142"/>
      <c r="Q62" s="143"/>
      <c r="R62" s="144"/>
      <c r="S62" s="143"/>
      <c r="T62" s="143"/>
      <c r="U62" s="144"/>
      <c r="V62" s="145"/>
    </row>
    <row r="63" spans="1:23" s="73" customFormat="1" x14ac:dyDescent="0.25"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</row>
    <row r="64" spans="1:23" x14ac:dyDescent="0.25"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</row>
    <row r="65" spans="2:15" x14ac:dyDescent="0.25"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</row>
    <row r="66" spans="2:15" x14ac:dyDescent="0.25"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</row>
    <row r="67" spans="2:15" x14ac:dyDescent="0.25"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</row>
    <row r="68" spans="2:15" x14ac:dyDescent="0.25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</row>
    <row r="69" spans="2:15" x14ac:dyDescent="0.25"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</row>
    <row r="70" spans="2:15" x14ac:dyDescent="0.25"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</row>
    <row r="71" spans="2:15" x14ac:dyDescent="0.25"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</row>
    <row r="72" spans="2:15" x14ac:dyDescent="0.25"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</row>
    <row r="73" spans="2:15" x14ac:dyDescent="0.25"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</row>
    <row r="74" spans="2:15" x14ac:dyDescent="0.25"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</row>
    <row r="75" spans="2:15" x14ac:dyDescent="0.25"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</row>
    <row r="76" spans="2:15" x14ac:dyDescent="0.25"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</row>
    <row r="77" spans="2:15" x14ac:dyDescent="0.25"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</row>
    <row r="78" spans="2:15" x14ac:dyDescent="0.25"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</row>
    <row r="79" spans="2:15" x14ac:dyDescent="0.25"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</row>
    <row r="80" spans="2:15" x14ac:dyDescent="0.25"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</row>
    <row r="81" spans="2:15" x14ac:dyDescent="0.25"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</row>
    <row r="82" spans="2:15" x14ac:dyDescent="0.25"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</row>
    <row r="83" spans="2:15" x14ac:dyDescent="0.25"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</row>
    <row r="84" spans="2:15" x14ac:dyDescent="0.25"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</row>
    <row r="85" spans="2:15" x14ac:dyDescent="0.25"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</row>
    <row r="86" spans="2:15" x14ac:dyDescent="0.25"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</row>
    <row r="87" spans="2:15" x14ac:dyDescent="0.25"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</row>
    <row r="88" spans="2:15" x14ac:dyDescent="0.25"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</row>
    <row r="89" spans="2:15" x14ac:dyDescent="0.25"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</row>
    <row r="90" spans="2:15" x14ac:dyDescent="0.25"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</row>
    <row r="91" spans="2:15" x14ac:dyDescent="0.25"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</row>
    <row r="92" spans="2:15" x14ac:dyDescent="0.25"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</row>
    <row r="93" spans="2:15" x14ac:dyDescent="0.25"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</row>
    <row r="94" spans="2:15" x14ac:dyDescent="0.25"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</row>
    <row r="95" spans="2:15" x14ac:dyDescent="0.25"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</row>
    <row r="96" spans="2:15" x14ac:dyDescent="0.25"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</row>
    <row r="97" spans="2:15" x14ac:dyDescent="0.25"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</row>
    <row r="98" spans="2:15" x14ac:dyDescent="0.25"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</row>
    <row r="99" spans="2:15" x14ac:dyDescent="0.25"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</row>
    <row r="100" spans="2:15" x14ac:dyDescent="0.25"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</row>
    <row r="101" spans="2:15" x14ac:dyDescent="0.25"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</row>
    <row r="102" spans="2:15" x14ac:dyDescent="0.25"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</row>
    <row r="103" spans="2:15" x14ac:dyDescent="0.25"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</row>
    <row r="104" spans="2:15" x14ac:dyDescent="0.25"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</row>
    <row r="105" spans="2:15" x14ac:dyDescent="0.25"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</row>
    <row r="106" spans="2:15" x14ac:dyDescent="0.25"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</row>
    <row r="107" spans="2:15" x14ac:dyDescent="0.25"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</row>
    <row r="108" spans="2:15" x14ac:dyDescent="0.25"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</row>
    <row r="109" spans="2:15" x14ac:dyDescent="0.25"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</row>
    <row r="110" spans="2:15" x14ac:dyDescent="0.25"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</row>
    <row r="111" spans="2:15" x14ac:dyDescent="0.25"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</row>
    <row r="112" spans="2:15" x14ac:dyDescent="0.25"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</row>
    <row r="113" spans="2:15" x14ac:dyDescent="0.25"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</row>
    <row r="114" spans="2:15" x14ac:dyDescent="0.25"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</row>
    <row r="115" spans="2:15" x14ac:dyDescent="0.25"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</row>
    <row r="116" spans="2:15" x14ac:dyDescent="0.25"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</row>
    <row r="117" spans="2:15" x14ac:dyDescent="0.25"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</row>
    <row r="118" spans="2:15" x14ac:dyDescent="0.25"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</row>
    <row r="119" spans="2:15" x14ac:dyDescent="0.25"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</row>
    <row r="120" spans="2:15" x14ac:dyDescent="0.25"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</row>
    <row r="121" spans="2:15" x14ac:dyDescent="0.25"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</row>
    <row r="122" spans="2:15" x14ac:dyDescent="0.25"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</row>
    <row r="123" spans="2:15" x14ac:dyDescent="0.25"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</row>
    <row r="124" spans="2:15" x14ac:dyDescent="0.25"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</row>
    <row r="127" spans="2:15" x14ac:dyDescent="0.25">
      <c r="D127" s="77"/>
    </row>
    <row r="128" spans="2:15" x14ac:dyDescent="0.25">
      <c r="D128" s="77"/>
    </row>
    <row r="129" spans="4:4" x14ac:dyDescent="0.25">
      <c r="D129" s="77"/>
    </row>
    <row r="130" spans="4:4" x14ac:dyDescent="0.25">
      <c r="D130" s="77"/>
    </row>
    <row r="131" spans="4:4" x14ac:dyDescent="0.25">
      <c r="D131" s="77"/>
    </row>
    <row r="132" spans="4:4" x14ac:dyDescent="0.25">
      <c r="D132" s="77"/>
    </row>
    <row r="133" spans="4:4" x14ac:dyDescent="0.25">
      <c r="D133" s="77"/>
    </row>
  </sheetData>
  <sheetProtection algorithmName="SHA-512" hashValue="WSG1KbCA/sBTu+X1E1pFptKXCbmpyAePIQN7SVcvjncJ1RY5u4oVqqOgo107E76Pcwv5RUNsjYxHMKCxyIAFZw==" saltValue="kKTC2DWWgg+tPS3n7VS8rw==" spinCount="100000" sheet="1" formatColumns="0" formatRows="0"/>
  <sortState xmlns:xlrd2="http://schemas.microsoft.com/office/spreadsheetml/2017/richdata2" ref="B120:B131">
    <sortCondition ref="B120:B131"/>
  </sortState>
  <mergeCells count="12">
    <mergeCell ref="B4:C4"/>
    <mergeCell ref="D4:I4"/>
    <mergeCell ref="B5:C5"/>
    <mergeCell ref="D5:I5"/>
    <mergeCell ref="B6:C6"/>
    <mergeCell ref="D6:I6"/>
    <mergeCell ref="W10:W11"/>
    <mergeCell ref="K8:L8"/>
    <mergeCell ref="B10:N10"/>
    <mergeCell ref="P10:R10"/>
    <mergeCell ref="S10:U10"/>
    <mergeCell ref="V10:V11"/>
  </mergeCells>
  <conditionalFormatting sqref="M12:M61">
    <cfRule type="cellIs" dxfId="7" priority="2" operator="equal">
      <formula>"Renseigner la colonne L"</formula>
    </cfRule>
  </conditionalFormatting>
  <conditionalFormatting sqref="M12:M61">
    <cfRule type="containsText" dxfId="6" priority="1" operator="containsText" text="Opération">
      <formula>NOT(ISERROR(SEARCH("Opération",M12)))</formula>
    </cfRule>
  </conditionalFormatting>
  <dataValidations count="3">
    <dataValidation type="list" allowBlank="1" showInputMessage="1" showErrorMessage="1" sqref="E12:E61" xr:uid="{4E45EF79-5321-4428-B27A-09E14D4B3729}">
      <formula1>Code_Site</formula1>
    </dataValidation>
    <dataValidation type="list" allowBlank="1" showInputMessage="1" showErrorMessage="1" sqref="G12:G61 L12:L61" xr:uid="{00A633FD-012D-4A33-9CEE-55C9AE193EB4}">
      <formula1>"Oui,Non"</formula1>
    </dataValidation>
    <dataValidation type="list" allowBlank="1" showInputMessage="1" showErrorMessage="1" sqref="H12:H61" xr:uid="{BDCF1FB6-7546-43AB-B5CC-80B088B273EC}">
      <formula1>IF($G12="Non",Code_Action,Code_Ac_Foret)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59C17-7BCE-474E-81C5-E86317FCA17B}">
  <dimension ref="A1:T65"/>
  <sheetViews>
    <sheetView zoomScale="70" zoomScaleNormal="70" workbookViewId="0">
      <selection activeCell="G12" sqref="G12"/>
    </sheetView>
  </sheetViews>
  <sheetFormatPr baseColWidth="10" defaultColWidth="11.42578125" defaultRowHeight="15" x14ac:dyDescent="0.25"/>
  <cols>
    <col min="1" max="1" width="49.5703125" style="40" customWidth="1"/>
    <col min="2" max="2" width="23.28515625" style="40" customWidth="1"/>
    <col min="3" max="3" width="26.5703125" style="40" customWidth="1"/>
    <col min="4" max="4" width="22.5703125" style="40" customWidth="1"/>
    <col min="5" max="5" width="29.85546875" style="40" customWidth="1"/>
    <col min="6" max="6" width="19.28515625" style="40" customWidth="1"/>
    <col min="7" max="7" width="21.85546875" style="40" customWidth="1"/>
    <col min="8" max="9" width="26.5703125" style="40" customWidth="1"/>
    <col min="10" max="10" width="32.5703125" style="40" customWidth="1"/>
    <col min="11" max="11" width="28.7109375" style="40" customWidth="1"/>
    <col min="12" max="12" width="40.7109375" style="40" customWidth="1"/>
    <col min="13" max="13" width="65.7109375" style="40" customWidth="1"/>
    <col min="14" max="19" width="21" style="40" customWidth="1"/>
    <col min="20" max="20" width="94.85546875" style="40" customWidth="1"/>
    <col min="21" max="16384" width="11.42578125" style="40"/>
  </cols>
  <sheetData>
    <row r="1" spans="1:20" ht="36.75" customHeight="1" x14ac:dyDescent="0.4">
      <c r="A1" s="41" t="s">
        <v>742</v>
      </c>
      <c r="B1" s="68"/>
      <c r="C1" s="44"/>
      <c r="D1" s="44"/>
      <c r="E1" s="44"/>
      <c r="F1" s="44"/>
      <c r="G1" s="44"/>
      <c r="H1" s="44"/>
    </row>
    <row r="2" spans="1:20" ht="27" customHeight="1" x14ac:dyDescent="0.25">
      <c r="A2" s="43" t="s">
        <v>23</v>
      </c>
      <c r="B2" s="68"/>
      <c r="C2" s="44"/>
      <c r="D2" s="44"/>
      <c r="E2" s="44"/>
      <c r="F2" s="44"/>
      <c r="G2" s="44"/>
      <c r="H2" s="44"/>
    </row>
    <row r="3" spans="1:20" ht="18.75" customHeight="1" thickBot="1" x14ac:dyDescent="0.3">
      <c r="A3" s="68"/>
      <c r="B3" s="68"/>
      <c r="C3" s="44"/>
      <c r="D3" s="44"/>
      <c r="E3" s="44"/>
      <c r="F3" s="44"/>
      <c r="G3" s="44"/>
      <c r="H3" s="44"/>
    </row>
    <row r="4" spans="1:20" ht="34.5" customHeight="1" thickBot="1" x14ac:dyDescent="0.3">
      <c r="A4" s="264" t="s">
        <v>609</v>
      </c>
      <c r="B4" s="265"/>
      <c r="C4" s="266" t="str">
        <f>IF(ISBLANK(NOTICE!C3),"",NOTICE!C3)</f>
        <v/>
      </c>
      <c r="D4" s="267"/>
      <c r="E4" s="267"/>
      <c r="F4" s="267"/>
      <c r="G4" s="267"/>
      <c r="H4" s="268"/>
      <c r="J4" s="188"/>
      <c r="K4" s="272" t="s">
        <v>615</v>
      </c>
      <c r="L4" s="273"/>
    </row>
    <row r="5" spans="1:20" ht="34.5" customHeight="1" thickBot="1" x14ac:dyDescent="0.3">
      <c r="A5" s="264" t="s">
        <v>610</v>
      </c>
      <c r="B5" s="265"/>
      <c r="C5" s="269" t="str">
        <f>IF(ISBLANK(NOTICE!C4),"",NOTICE!C4)</f>
        <v/>
      </c>
      <c r="D5" s="270"/>
      <c r="E5" s="270"/>
      <c r="F5" s="270"/>
      <c r="G5" s="270"/>
      <c r="H5" s="271"/>
      <c r="J5" s="189"/>
      <c r="K5" s="274" t="s">
        <v>616</v>
      </c>
      <c r="L5" s="275"/>
    </row>
    <row r="6" spans="1:20" ht="31.5" customHeight="1" thickBot="1" x14ac:dyDescent="0.3">
      <c r="A6" s="264" t="s">
        <v>867</v>
      </c>
      <c r="B6" s="265"/>
      <c r="C6" s="269" t="str">
        <f>IF(ISBLANK(NOTICE!C5),"",NOTICE!C5)</f>
        <v/>
      </c>
      <c r="D6" s="270"/>
      <c r="E6" s="270"/>
      <c r="F6" s="270"/>
      <c r="G6" s="270"/>
      <c r="H6" s="271"/>
    </row>
    <row r="7" spans="1:20" ht="15.75" thickBot="1" x14ac:dyDescent="0.3">
      <c r="A7" s="44"/>
      <c r="B7" s="44"/>
      <c r="C7" s="44"/>
      <c r="D7" s="44"/>
      <c r="E7" s="44"/>
      <c r="F7" s="44"/>
      <c r="G7" s="44"/>
      <c r="H7" s="44"/>
    </row>
    <row r="8" spans="1:20" ht="25.5" customHeight="1" thickBot="1" x14ac:dyDescent="0.3">
      <c r="A8" s="44"/>
      <c r="B8" s="44"/>
      <c r="E8" s="71"/>
      <c r="F8" s="71"/>
      <c r="G8" s="44"/>
      <c r="H8" s="44"/>
      <c r="J8" s="194" t="s">
        <v>611</v>
      </c>
      <c r="K8" s="182">
        <f>SUM(K12:K61)</f>
        <v>0</v>
      </c>
    </row>
    <row r="9" spans="1:20" ht="15.75" thickBot="1" x14ac:dyDescent="0.3">
      <c r="A9" s="72"/>
      <c r="I9" s="72"/>
    </row>
    <row r="10" spans="1:20" ht="30.75" customHeight="1" thickBot="1" x14ac:dyDescent="0.3">
      <c r="A10" s="253" t="s">
        <v>900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32"/>
      <c r="N10" s="256" t="s">
        <v>890</v>
      </c>
      <c r="O10" s="257"/>
      <c r="P10" s="258"/>
      <c r="Q10" s="259" t="s">
        <v>891</v>
      </c>
      <c r="R10" s="260"/>
      <c r="S10" s="261"/>
      <c r="T10" s="262" t="s">
        <v>26</v>
      </c>
    </row>
    <row r="11" spans="1:20" s="73" customFormat="1" ht="114.95" customHeight="1" thickBot="1" x14ac:dyDescent="0.3">
      <c r="A11" s="221" t="s">
        <v>743</v>
      </c>
      <c r="B11" s="221" t="s">
        <v>8</v>
      </c>
      <c r="C11" s="221" t="s">
        <v>9</v>
      </c>
      <c r="D11" s="221" t="s">
        <v>1</v>
      </c>
      <c r="E11" s="221" t="s">
        <v>2</v>
      </c>
      <c r="F11" s="221" t="s">
        <v>1004</v>
      </c>
      <c r="G11" s="221" t="s">
        <v>15</v>
      </c>
      <c r="H11" s="221" t="s">
        <v>6</v>
      </c>
      <c r="I11" s="221" t="s">
        <v>752</v>
      </c>
      <c r="J11" s="221" t="s">
        <v>753</v>
      </c>
      <c r="K11" s="221" t="s">
        <v>754</v>
      </c>
      <c r="L11" s="221" t="s">
        <v>13</v>
      </c>
      <c r="M11" s="146" t="s">
        <v>895</v>
      </c>
      <c r="N11" s="129" t="s">
        <v>892</v>
      </c>
      <c r="O11" s="130" t="s">
        <v>893</v>
      </c>
      <c r="P11" s="131" t="s">
        <v>894</v>
      </c>
      <c r="Q11" s="129" t="s">
        <v>892</v>
      </c>
      <c r="R11" s="130" t="s">
        <v>893</v>
      </c>
      <c r="S11" s="131" t="s">
        <v>894</v>
      </c>
      <c r="T11" s="263"/>
    </row>
    <row r="12" spans="1:20" s="73" customFormat="1" ht="44.45" customHeight="1" thickBot="1" x14ac:dyDescent="0.35">
      <c r="A12" s="223"/>
      <c r="B12" s="223"/>
      <c r="C12" s="223"/>
      <c r="D12" s="223"/>
      <c r="E12" s="224" t="str">
        <f t="shared" ref="E12:E43" si="0">IFERROR(IF(ISBLANK(D12),"",INDEX(Sites,MATCH(D12,Code_Site,0))),"")</f>
        <v/>
      </c>
      <c r="F12" s="220"/>
      <c r="G12" s="223"/>
      <c r="H12" s="224" t="str">
        <f t="shared" ref="H12:H43" si="1">IFERROR(IF(ISBLANK(G12),"",INDEX(Action,MATCH(G12,Code_Action,0))),"")</f>
        <v/>
      </c>
      <c r="I12" s="225"/>
      <c r="J12" s="225"/>
      <c r="K12" s="226" t="str">
        <f>IFERROR(IF(ISBLANK(I12),"",IF(AND(I12&gt;0,ISBLANK(#REF!)),"Renseigner la colonne L",I12+J12)),"")</f>
        <v/>
      </c>
      <c r="L12" s="223"/>
      <c r="M12" s="173" t="str">
        <f>IF(K12="","",IF(K12&gt;=5000,IF(K12&gt;=90000, "Pour cette dépense 3 devis comparables sont nécessaires. ","Pour cette dépense 2 devis comparables sont nécessaires. "),"")&amp;IF(AND(P12&lt;&gt;"",K12&gt;MIN(P12,S12)),"Le devis le moins cher n'a pas été retenu donc le montant retenu sera plafonné à 15% du devis le moins cher.",""))</f>
        <v/>
      </c>
      <c r="N12" s="158"/>
      <c r="O12" s="159"/>
      <c r="P12" s="160"/>
      <c r="Q12" s="159"/>
      <c r="R12" s="159"/>
      <c r="S12" s="160"/>
      <c r="T12" s="174"/>
    </row>
    <row r="13" spans="1:20" s="73" customFormat="1" ht="44.45" customHeight="1" thickBot="1" x14ac:dyDescent="0.35">
      <c r="A13" s="78"/>
      <c r="B13" s="78"/>
      <c r="C13" s="78"/>
      <c r="D13" s="78"/>
      <c r="E13" s="210" t="str">
        <f t="shared" si="0"/>
        <v/>
      </c>
      <c r="F13" s="220"/>
      <c r="G13" s="223"/>
      <c r="H13" s="210" t="str">
        <f t="shared" si="1"/>
        <v/>
      </c>
      <c r="I13" s="79"/>
      <c r="J13" s="79"/>
      <c r="K13" s="211" t="str">
        <f>IFERROR(IF(ISBLANK(I13),"",IF(AND(I13&gt;0,ISBLANK(#REF!)),"Renseigner la colonne L",I13+J13)),"")</f>
        <v/>
      </c>
      <c r="L13" s="78"/>
      <c r="M13" s="173" t="str">
        <f>IF(K13="","",IF(K13&gt;=5000,IF(K13&gt;=90000, "Pour cette dépense 3 devis comparables sont nécessaires. ","Pour cette dépense 2 devis comparables sont nécessaires. "),"")&amp;IF(AND(P13&lt;&gt;"",K13&gt;MIN(P13,S13)),"Le devis le moins cher n'a pas été retenu donc le montant retenu sera plafonné à 15% du devis le moins cher.",""))</f>
        <v/>
      </c>
      <c r="N13" s="133"/>
      <c r="O13" s="134"/>
      <c r="P13" s="135"/>
      <c r="Q13" s="134"/>
      <c r="R13" s="134"/>
      <c r="S13" s="135"/>
      <c r="T13" s="175"/>
    </row>
    <row r="14" spans="1:20" s="73" customFormat="1" ht="44.45" customHeight="1" thickBot="1" x14ac:dyDescent="0.35">
      <c r="A14" s="78"/>
      <c r="B14" s="78"/>
      <c r="C14" s="78"/>
      <c r="D14" s="78"/>
      <c r="E14" s="210" t="str">
        <f t="shared" si="0"/>
        <v/>
      </c>
      <c r="F14" s="220"/>
      <c r="G14" s="223"/>
      <c r="H14" s="210" t="str">
        <f t="shared" si="1"/>
        <v/>
      </c>
      <c r="I14" s="79"/>
      <c r="J14" s="79"/>
      <c r="K14" s="211" t="str">
        <f>IFERROR(IF(ISBLANK(I14),"",IF(AND(I14&gt;0,ISBLANK(#REF!)),"Renseigner la colonne L",I14+J14)),"")</f>
        <v/>
      </c>
      <c r="L14" s="78"/>
      <c r="M14" s="173" t="str">
        <f t="shared" ref="M14:M62" si="2">IF(K14="","",IF(K14&gt;=5000,IF(K14&gt;=90000, "Pour cette dépense 3 devis comparables sont nécessaires. ","Pour cette dépense 2 devis comparables sont nécessaires. "),"")&amp;IF(AND(P14&lt;&gt;"",K14&gt;MIN(P14,S14)),"Le devis le moins cher n'a pas été retenu donc le montant retenu sera plafonné à 15% du devis le moins cher.",""))</f>
        <v/>
      </c>
      <c r="N14" s="133"/>
      <c r="O14" s="134"/>
      <c r="P14" s="135"/>
      <c r="Q14" s="134"/>
      <c r="R14" s="134"/>
      <c r="S14" s="135"/>
      <c r="T14" s="176"/>
    </row>
    <row r="15" spans="1:20" s="73" customFormat="1" ht="44.45" customHeight="1" thickBot="1" x14ac:dyDescent="0.35">
      <c r="A15" s="78"/>
      <c r="B15" s="78"/>
      <c r="C15" s="78"/>
      <c r="D15" s="78"/>
      <c r="E15" s="210" t="str">
        <f t="shared" si="0"/>
        <v/>
      </c>
      <c r="F15" s="220"/>
      <c r="G15" s="223"/>
      <c r="H15" s="210" t="str">
        <f t="shared" si="1"/>
        <v/>
      </c>
      <c r="I15" s="79"/>
      <c r="J15" s="79"/>
      <c r="K15" s="211" t="str">
        <f>IFERROR(IF(ISBLANK(I15),"",IF(AND(I15&gt;0,ISBLANK(#REF!)),"Renseigner la colonne L",I15+J15)),"")</f>
        <v/>
      </c>
      <c r="L15" s="78"/>
      <c r="M15" s="173" t="str">
        <f t="shared" si="2"/>
        <v/>
      </c>
      <c r="N15" s="133"/>
      <c r="O15" s="134"/>
      <c r="P15" s="135"/>
      <c r="Q15" s="134"/>
      <c r="R15" s="134"/>
      <c r="S15" s="135"/>
      <c r="T15" s="176"/>
    </row>
    <row r="16" spans="1:20" s="73" customFormat="1" ht="44.45" customHeight="1" thickBot="1" x14ac:dyDescent="0.35">
      <c r="A16" s="78"/>
      <c r="B16" s="78"/>
      <c r="C16" s="78"/>
      <c r="D16" s="78"/>
      <c r="E16" s="210" t="str">
        <f t="shared" si="0"/>
        <v/>
      </c>
      <c r="F16" s="220"/>
      <c r="G16" s="223"/>
      <c r="H16" s="210" t="str">
        <f t="shared" si="1"/>
        <v/>
      </c>
      <c r="I16" s="79"/>
      <c r="J16" s="79"/>
      <c r="K16" s="211" t="str">
        <f>IFERROR(IF(ISBLANK(I16),"",IF(AND(I16&gt;0,ISBLANK(#REF!)),"Renseigner la colonne L",I16+J16)),"")</f>
        <v/>
      </c>
      <c r="L16" s="78"/>
      <c r="M16" s="173" t="str">
        <f t="shared" si="2"/>
        <v/>
      </c>
      <c r="N16" s="133"/>
      <c r="O16" s="134"/>
      <c r="P16" s="135"/>
      <c r="Q16" s="134"/>
      <c r="R16" s="134"/>
      <c r="S16" s="135"/>
      <c r="T16" s="176"/>
    </row>
    <row r="17" spans="1:20" s="73" customFormat="1" ht="44.45" customHeight="1" thickBot="1" x14ac:dyDescent="0.35">
      <c r="A17" s="78"/>
      <c r="B17" s="78"/>
      <c r="C17" s="78"/>
      <c r="D17" s="78"/>
      <c r="E17" s="210" t="str">
        <f t="shared" si="0"/>
        <v/>
      </c>
      <c r="F17" s="220"/>
      <c r="G17" s="223"/>
      <c r="H17" s="210" t="str">
        <f t="shared" si="1"/>
        <v/>
      </c>
      <c r="I17" s="79"/>
      <c r="J17" s="79"/>
      <c r="K17" s="211" t="str">
        <f>IFERROR(IF(ISBLANK(I17),"",IF(AND(I17&gt;0,ISBLANK(#REF!)),"Renseigner la colonne L",I17+J17)),"")</f>
        <v/>
      </c>
      <c r="L17" s="78"/>
      <c r="M17" s="173" t="str">
        <f t="shared" si="2"/>
        <v/>
      </c>
      <c r="N17" s="138"/>
      <c r="O17" s="139"/>
      <c r="P17" s="140"/>
      <c r="Q17" s="139"/>
      <c r="R17" s="139"/>
      <c r="S17" s="140"/>
      <c r="T17" s="177"/>
    </row>
    <row r="18" spans="1:20" s="73" customFormat="1" ht="44.45" customHeight="1" thickBot="1" x14ac:dyDescent="0.35">
      <c r="A18" s="78"/>
      <c r="B18" s="78"/>
      <c r="C18" s="78"/>
      <c r="D18" s="78"/>
      <c r="E18" s="210" t="str">
        <f t="shared" si="0"/>
        <v/>
      </c>
      <c r="F18" s="220"/>
      <c r="G18" s="223"/>
      <c r="H18" s="210" t="str">
        <f t="shared" si="1"/>
        <v/>
      </c>
      <c r="I18" s="79"/>
      <c r="J18" s="79"/>
      <c r="K18" s="211" t="str">
        <f>IFERROR(IF(ISBLANK(I18),"",IF(AND(I18&gt;0,ISBLANK(#REF!)),"Renseigner la colonne L",I18+J18)),"")</f>
        <v/>
      </c>
      <c r="L18" s="78"/>
      <c r="M18" s="173" t="str">
        <f t="shared" si="2"/>
        <v/>
      </c>
      <c r="N18" s="138"/>
      <c r="O18" s="139"/>
      <c r="P18" s="140"/>
      <c r="Q18" s="139"/>
      <c r="R18" s="139"/>
      <c r="S18" s="140"/>
      <c r="T18" s="177"/>
    </row>
    <row r="19" spans="1:20" s="73" customFormat="1" ht="44.45" customHeight="1" thickBot="1" x14ac:dyDescent="0.35">
      <c r="A19" s="78"/>
      <c r="B19" s="78"/>
      <c r="C19" s="78"/>
      <c r="D19" s="78"/>
      <c r="E19" s="210" t="str">
        <f t="shared" si="0"/>
        <v/>
      </c>
      <c r="F19" s="220"/>
      <c r="G19" s="223"/>
      <c r="H19" s="210" t="str">
        <f t="shared" si="1"/>
        <v/>
      </c>
      <c r="I19" s="79"/>
      <c r="J19" s="79"/>
      <c r="K19" s="211" t="str">
        <f>IFERROR(IF(ISBLANK(I19),"",IF(AND(I19&gt;0,ISBLANK(#REF!)),"Renseigner la colonne L",I19+J19)),"")</f>
        <v/>
      </c>
      <c r="L19" s="78"/>
      <c r="M19" s="173" t="str">
        <f t="shared" si="2"/>
        <v/>
      </c>
      <c r="N19" s="138"/>
      <c r="O19" s="139"/>
      <c r="P19" s="140"/>
      <c r="Q19" s="139"/>
      <c r="R19" s="139"/>
      <c r="S19" s="140"/>
      <c r="T19" s="177"/>
    </row>
    <row r="20" spans="1:20" s="73" customFormat="1" ht="44.45" customHeight="1" thickBot="1" x14ac:dyDescent="0.35">
      <c r="A20" s="78"/>
      <c r="B20" s="78"/>
      <c r="C20" s="78"/>
      <c r="D20" s="78"/>
      <c r="E20" s="210" t="str">
        <f t="shared" si="0"/>
        <v/>
      </c>
      <c r="F20" s="220"/>
      <c r="G20" s="223"/>
      <c r="H20" s="210" t="str">
        <f t="shared" si="1"/>
        <v/>
      </c>
      <c r="I20" s="79"/>
      <c r="J20" s="79"/>
      <c r="K20" s="211" t="str">
        <f>IFERROR(IF(ISBLANK(I20),"",IF(AND(I20&gt;0,ISBLANK(#REF!)),"Renseigner la colonne L",I20+J20)),"")</f>
        <v/>
      </c>
      <c r="L20" s="78"/>
      <c r="M20" s="173" t="str">
        <f t="shared" si="2"/>
        <v/>
      </c>
      <c r="N20" s="138"/>
      <c r="O20" s="139"/>
      <c r="P20" s="140"/>
      <c r="Q20" s="139"/>
      <c r="R20" s="139"/>
      <c r="S20" s="140"/>
      <c r="T20" s="177"/>
    </row>
    <row r="21" spans="1:20" s="73" customFormat="1" ht="44.45" customHeight="1" thickBot="1" x14ac:dyDescent="0.35">
      <c r="A21" s="78"/>
      <c r="B21" s="78"/>
      <c r="C21" s="78"/>
      <c r="D21" s="78"/>
      <c r="E21" s="210" t="str">
        <f t="shared" si="0"/>
        <v/>
      </c>
      <c r="F21" s="220"/>
      <c r="G21" s="223"/>
      <c r="H21" s="210" t="str">
        <f t="shared" si="1"/>
        <v/>
      </c>
      <c r="I21" s="79"/>
      <c r="J21" s="79"/>
      <c r="K21" s="211" t="str">
        <f>IFERROR(IF(ISBLANK(I21),"",IF(AND(I21&gt;0,ISBLANK(#REF!)),"Renseigner la colonne L",I21+J21)),"")</f>
        <v/>
      </c>
      <c r="L21" s="78"/>
      <c r="M21" s="173" t="str">
        <f t="shared" si="2"/>
        <v/>
      </c>
      <c r="N21" s="138"/>
      <c r="O21" s="139"/>
      <c r="P21" s="140"/>
      <c r="Q21" s="139"/>
      <c r="R21" s="139"/>
      <c r="S21" s="140"/>
      <c r="T21" s="177"/>
    </row>
    <row r="22" spans="1:20" s="73" customFormat="1" ht="44.45" customHeight="1" thickBot="1" x14ac:dyDescent="0.35">
      <c r="A22" s="78"/>
      <c r="B22" s="78"/>
      <c r="C22" s="78"/>
      <c r="D22" s="78"/>
      <c r="E22" s="210" t="str">
        <f t="shared" si="0"/>
        <v/>
      </c>
      <c r="F22" s="220"/>
      <c r="G22" s="223"/>
      <c r="H22" s="210" t="str">
        <f t="shared" si="1"/>
        <v/>
      </c>
      <c r="I22" s="79"/>
      <c r="J22" s="79"/>
      <c r="K22" s="211" t="str">
        <f>IFERROR(IF(ISBLANK(I22),"",IF(AND(I22&gt;0,ISBLANK(#REF!)),"Renseigner la colonne L",I22+J22)),"")</f>
        <v/>
      </c>
      <c r="L22" s="78"/>
      <c r="M22" s="173" t="str">
        <f t="shared" si="2"/>
        <v/>
      </c>
      <c r="N22" s="138"/>
      <c r="O22" s="139"/>
      <c r="P22" s="140"/>
      <c r="Q22" s="139"/>
      <c r="R22" s="139"/>
      <c r="S22" s="140"/>
      <c r="T22" s="177"/>
    </row>
    <row r="23" spans="1:20" s="73" customFormat="1" ht="44.45" customHeight="1" thickBot="1" x14ac:dyDescent="0.35">
      <c r="A23" s="78"/>
      <c r="B23" s="78"/>
      <c r="C23" s="78"/>
      <c r="D23" s="78"/>
      <c r="E23" s="210" t="str">
        <f t="shared" si="0"/>
        <v/>
      </c>
      <c r="F23" s="220"/>
      <c r="G23" s="223"/>
      <c r="H23" s="210" t="str">
        <f t="shared" si="1"/>
        <v/>
      </c>
      <c r="I23" s="79"/>
      <c r="J23" s="79"/>
      <c r="K23" s="211" t="str">
        <f>IFERROR(IF(ISBLANK(I23),"",IF(AND(I23&gt;0,ISBLANK(#REF!)),"Renseigner la colonne L",I23+J23)),"")</f>
        <v/>
      </c>
      <c r="L23" s="78"/>
      <c r="M23" s="173" t="str">
        <f t="shared" si="2"/>
        <v/>
      </c>
      <c r="N23" s="138"/>
      <c r="O23" s="139"/>
      <c r="P23" s="140"/>
      <c r="Q23" s="139"/>
      <c r="R23" s="139"/>
      <c r="S23" s="140"/>
      <c r="T23" s="177"/>
    </row>
    <row r="24" spans="1:20" s="73" customFormat="1" ht="44.45" customHeight="1" thickBot="1" x14ac:dyDescent="0.35">
      <c r="A24" s="78"/>
      <c r="B24" s="78"/>
      <c r="C24" s="78"/>
      <c r="D24" s="78"/>
      <c r="E24" s="210" t="str">
        <f t="shared" si="0"/>
        <v/>
      </c>
      <c r="F24" s="220"/>
      <c r="G24" s="223"/>
      <c r="H24" s="210" t="str">
        <f t="shared" si="1"/>
        <v/>
      </c>
      <c r="I24" s="79"/>
      <c r="J24" s="79"/>
      <c r="K24" s="211" t="str">
        <f>IFERROR(IF(ISBLANK(I24),"",IF(AND(I24&gt;0,ISBLANK(#REF!)),"Renseigner la colonne L",I24+J24)),"")</f>
        <v/>
      </c>
      <c r="L24" s="78"/>
      <c r="M24" s="173" t="str">
        <f t="shared" si="2"/>
        <v/>
      </c>
      <c r="N24" s="138"/>
      <c r="O24" s="139"/>
      <c r="P24" s="140"/>
      <c r="Q24" s="139"/>
      <c r="R24" s="139"/>
      <c r="S24" s="140"/>
      <c r="T24" s="177"/>
    </row>
    <row r="25" spans="1:20" s="73" customFormat="1" ht="44.45" customHeight="1" thickBot="1" x14ac:dyDescent="0.35">
      <c r="A25" s="78"/>
      <c r="B25" s="78"/>
      <c r="C25" s="78"/>
      <c r="D25" s="78"/>
      <c r="E25" s="210" t="str">
        <f t="shared" si="0"/>
        <v/>
      </c>
      <c r="F25" s="220"/>
      <c r="G25" s="223"/>
      <c r="H25" s="210" t="str">
        <f t="shared" si="1"/>
        <v/>
      </c>
      <c r="I25" s="79"/>
      <c r="J25" s="79"/>
      <c r="K25" s="211" t="str">
        <f>IFERROR(IF(ISBLANK(I25),"",IF(AND(I25&gt;0,ISBLANK(#REF!)),"Renseigner la colonne L",I25+J25)),"")</f>
        <v/>
      </c>
      <c r="L25" s="78"/>
      <c r="M25" s="173" t="str">
        <f t="shared" si="2"/>
        <v/>
      </c>
      <c r="N25" s="138"/>
      <c r="O25" s="139"/>
      <c r="P25" s="140"/>
      <c r="Q25" s="139"/>
      <c r="R25" s="139"/>
      <c r="S25" s="140"/>
      <c r="T25" s="177"/>
    </row>
    <row r="26" spans="1:20" s="73" customFormat="1" ht="44.45" customHeight="1" thickBot="1" x14ac:dyDescent="0.35">
      <c r="A26" s="78"/>
      <c r="B26" s="78"/>
      <c r="C26" s="78"/>
      <c r="D26" s="78"/>
      <c r="E26" s="210" t="str">
        <f t="shared" si="0"/>
        <v/>
      </c>
      <c r="F26" s="220"/>
      <c r="G26" s="223"/>
      <c r="H26" s="210" t="str">
        <f t="shared" si="1"/>
        <v/>
      </c>
      <c r="I26" s="79"/>
      <c r="J26" s="79"/>
      <c r="K26" s="211" t="str">
        <f>IFERROR(IF(ISBLANK(I26),"",IF(AND(I26&gt;0,ISBLANK(#REF!)),"Renseigner la colonne L",I26+J26)),"")</f>
        <v/>
      </c>
      <c r="L26" s="78"/>
      <c r="M26" s="173" t="str">
        <f t="shared" si="2"/>
        <v/>
      </c>
      <c r="N26" s="138"/>
      <c r="O26" s="139"/>
      <c r="P26" s="140"/>
      <c r="Q26" s="139"/>
      <c r="R26" s="139"/>
      <c r="S26" s="140"/>
      <c r="T26" s="177"/>
    </row>
    <row r="27" spans="1:20" s="73" customFormat="1" ht="44.45" customHeight="1" thickBot="1" x14ac:dyDescent="0.35">
      <c r="A27" s="78"/>
      <c r="B27" s="78"/>
      <c r="C27" s="78"/>
      <c r="D27" s="78"/>
      <c r="E27" s="210" t="str">
        <f t="shared" si="0"/>
        <v/>
      </c>
      <c r="F27" s="220"/>
      <c r="G27" s="223"/>
      <c r="H27" s="210" t="str">
        <f t="shared" si="1"/>
        <v/>
      </c>
      <c r="I27" s="79"/>
      <c r="J27" s="79"/>
      <c r="K27" s="211" t="str">
        <f>IFERROR(IF(ISBLANK(I27),"",IF(AND(I27&gt;0,ISBLANK(#REF!)),"Renseigner la colonne L",I27+J27)),"")</f>
        <v/>
      </c>
      <c r="L27" s="78"/>
      <c r="M27" s="173" t="str">
        <f t="shared" si="2"/>
        <v/>
      </c>
      <c r="N27" s="138"/>
      <c r="O27" s="139"/>
      <c r="P27" s="140"/>
      <c r="Q27" s="139"/>
      <c r="R27" s="139"/>
      <c r="S27" s="140"/>
      <c r="T27" s="177"/>
    </row>
    <row r="28" spans="1:20" s="73" customFormat="1" ht="44.45" customHeight="1" thickBot="1" x14ac:dyDescent="0.35">
      <c r="A28" s="78"/>
      <c r="B28" s="78"/>
      <c r="C28" s="78"/>
      <c r="D28" s="78"/>
      <c r="E28" s="210" t="str">
        <f t="shared" si="0"/>
        <v/>
      </c>
      <c r="F28" s="220"/>
      <c r="G28" s="223"/>
      <c r="H28" s="210" t="str">
        <f t="shared" si="1"/>
        <v/>
      </c>
      <c r="I28" s="79"/>
      <c r="J28" s="79"/>
      <c r="K28" s="211" t="str">
        <f>IFERROR(IF(ISBLANK(I28),"",IF(AND(I28&gt;0,ISBLANK(#REF!)),"Renseigner la colonne L",I28+J28)),"")</f>
        <v/>
      </c>
      <c r="L28" s="78"/>
      <c r="M28" s="173" t="str">
        <f t="shared" si="2"/>
        <v/>
      </c>
      <c r="N28" s="138"/>
      <c r="O28" s="139"/>
      <c r="P28" s="140"/>
      <c r="Q28" s="139"/>
      <c r="R28" s="139"/>
      <c r="S28" s="140"/>
      <c r="T28" s="177"/>
    </row>
    <row r="29" spans="1:20" s="73" customFormat="1" ht="44.45" customHeight="1" thickBot="1" x14ac:dyDescent="0.35">
      <c r="A29" s="78"/>
      <c r="B29" s="78"/>
      <c r="C29" s="78"/>
      <c r="D29" s="78"/>
      <c r="E29" s="210" t="str">
        <f t="shared" si="0"/>
        <v/>
      </c>
      <c r="F29" s="220"/>
      <c r="G29" s="223"/>
      <c r="H29" s="210" t="str">
        <f t="shared" si="1"/>
        <v/>
      </c>
      <c r="I29" s="79"/>
      <c r="J29" s="79"/>
      <c r="K29" s="211" t="str">
        <f>IFERROR(IF(ISBLANK(I29),"",IF(AND(I29&gt;0,ISBLANK(#REF!)),"Renseigner la colonne L",I29+J29)),"")</f>
        <v/>
      </c>
      <c r="L29" s="78"/>
      <c r="M29" s="173" t="str">
        <f t="shared" si="2"/>
        <v/>
      </c>
      <c r="N29" s="138"/>
      <c r="O29" s="139"/>
      <c r="P29" s="140"/>
      <c r="Q29" s="139"/>
      <c r="R29" s="139"/>
      <c r="S29" s="140"/>
      <c r="T29" s="177"/>
    </row>
    <row r="30" spans="1:20" s="73" customFormat="1" ht="44.45" customHeight="1" thickBot="1" x14ac:dyDescent="0.35">
      <c r="A30" s="78"/>
      <c r="B30" s="78"/>
      <c r="C30" s="78"/>
      <c r="D30" s="78"/>
      <c r="E30" s="210" t="str">
        <f t="shared" si="0"/>
        <v/>
      </c>
      <c r="F30" s="220"/>
      <c r="G30" s="223"/>
      <c r="H30" s="210" t="str">
        <f t="shared" si="1"/>
        <v/>
      </c>
      <c r="I30" s="79"/>
      <c r="J30" s="79"/>
      <c r="K30" s="211" t="str">
        <f>IFERROR(IF(ISBLANK(I30),"",IF(AND(I30&gt;0,ISBLANK(#REF!)),"Renseigner la colonne L",I30+J30)),"")</f>
        <v/>
      </c>
      <c r="L30" s="78"/>
      <c r="M30" s="173" t="str">
        <f t="shared" si="2"/>
        <v/>
      </c>
      <c r="N30" s="138"/>
      <c r="O30" s="139"/>
      <c r="P30" s="140"/>
      <c r="Q30" s="139"/>
      <c r="R30" s="139"/>
      <c r="S30" s="140"/>
      <c r="T30" s="177"/>
    </row>
    <row r="31" spans="1:20" s="73" customFormat="1" ht="44.45" customHeight="1" thickBot="1" x14ac:dyDescent="0.35">
      <c r="A31" s="78"/>
      <c r="B31" s="78"/>
      <c r="C31" s="78"/>
      <c r="D31" s="78"/>
      <c r="E31" s="210" t="str">
        <f t="shared" si="0"/>
        <v/>
      </c>
      <c r="F31" s="220"/>
      <c r="G31" s="223"/>
      <c r="H31" s="210" t="str">
        <f t="shared" si="1"/>
        <v/>
      </c>
      <c r="I31" s="79"/>
      <c r="J31" s="79"/>
      <c r="K31" s="211" t="str">
        <f>IFERROR(IF(ISBLANK(I31),"",IF(AND(I31&gt;0,ISBLANK(#REF!)),"Renseigner la colonne L",I31+J31)),"")</f>
        <v/>
      </c>
      <c r="L31" s="78"/>
      <c r="M31" s="173" t="str">
        <f t="shared" si="2"/>
        <v/>
      </c>
      <c r="N31" s="138"/>
      <c r="O31" s="139"/>
      <c r="P31" s="140"/>
      <c r="Q31" s="139"/>
      <c r="R31" s="139"/>
      <c r="S31" s="140"/>
      <c r="T31" s="177"/>
    </row>
    <row r="32" spans="1:20" s="73" customFormat="1" ht="44.45" customHeight="1" thickBot="1" x14ac:dyDescent="0.35">
      <c r="A32" s="78"/>
      <c r="B32" s="78"/>
      <c r="C32" s="78"/>
      <c r="D32" s="78"/>
      <c r="E32" s="210" t="str">
        <f t="shared" si="0"/>
        <v/>
      </c>
      <c r="F32" s="220"/>
      <c r="G32" s="223"/>
      <c r="H32" s="210" t="str">
        <f t="shared" si="1"/>
        <v/>
      </c>
      <c r="I32" s="79"/>
      <c r="J32" s="79"/>
      <c r="K32" s="211" t="str">
        <f>IFERROR(IF(ISBLANK(I32),"",IF(AND(I32&gt;0,ISBLANK(#REF!)),"Renseigner la colonne L",I32+J32)),"")</f>
        <v/>
      </c>
      <c r="L32" s="78"/>
      <c r="M32" s="173" t="str">
        <f t="shared" si="2"/>
        <v/>
      </c>
      <c r="N32" s="138"/>
      <c r="O32" s="139"/>
      <c r="P32" s="140"/>
      <c r="Q32" s="139"/>
      <c r="R32" s="139"/>
      <c r="S32" s="140"/>
      <c r="T32" s="177"/>
    </row>
    <row r="33" spans="1:20" s="73" customFormat="1" ht="44.45" customHeight="1" thickBot="1" x14ac:dyDescent="0.35">
      <c r="A33" s="78"/>
      <c r="B33" s="78"/>
      <c r="C33" s="78"/>
      <c r="D33" s="78"/>
      <c r="E33" s="210" t="str">
        <f t="shared" si="0"/>
        <v/>
      </c>
      <c r="F33" s="220"/>
      <c r="G33" s="223"/>
      <c r="H33" s="210" t="str">
        <f t="shared" si="1"/>
        <v/>
      </c>
      <c r="I33" s="79"/>
      <c r="J33" s="79"/>
      <c r="K33" s="211" t="str">
        <f>IFERROR(IF(ISBLANK(I33),"",IF(AND(I33&gt;0,ISBLANK(#REF!)),"Renseigner la colonne L",I33+J33)),"")</f>
        <v/>
      </c>
      <c r="L33" s="78"/>
      <c r="M33" s="173" t="str">
        <f t="shared" si="2"/>
        <v/>
      </c>
      <c r="N33" s="138"/>
      <c r="O33" s="139"/>
      <c r="P33" s="140"/>
      <c r="Q33" s="139"/>
      <c r="R33" s="139"/>
      <c r="S33" s="140"/>
      <c r="T33" s="177"/>
    </row>
    <row r="34" spans="1:20" s="73" customFormat="1" ht="44.45" customHeight="1" thickBot="1" x14ac:dyDescent="0.35">
      <c r="A34" s="78"/>
      <c r="B34" s="78"/>
      <c r="C34" s="78"/>
      <c r="D34" s="78"/>
      <c r="E34" s="210" t="str">
        <f t="shared" si="0"/>
        <v/>
      </c>
      <c r="F34" s="220"/>
      <c r="G34" s="223"/>
      <c r="H34" s="210" t="str">
        <f t="shared" si="1"/>
        <v/>
      </c>
      <c r="I34" s="79"/>
      <c r="J34" s="79"/>
      <c r="K34" s="211" t="str">
        <f>IFERROR(IF(ISBLANK(I34),"",IF(AND(I34&gt;0,ISBLANK(#REF!)),"Renseigner la colonne L",I34+J34)),"")</f>
        <v/>
      </c>
      <c r="L34" s="78"/>
      <c r="M34" s="173" t="str">
        <f t="shared" si="2"/>
        <v/>
      </c>
      <c r="N34" s="138"/>
      <c r="O34" s="139"/>
      <c r="P34" s="140"/>
      <c r="Q34" s="139"/>
      <c r="R34" s="139"/>
      <c r="S34" s="140"/>
      <c r="T34" s="177"/>
    </row>
    <row r="35" spans="1:20" s="73" customFormat="1" ht="44.45" customHeight="1" thickBot="1" x14ac:dyDescent="0.35">
      <c r="A35" s="78"/>
      <c r="B35" s="78"/>
      <c r="C35" s="78"/>
      <c r="D35" s="78"/>
      <c r="E35" s="210" t="str">
        <f t="shared" si="0"/>
        <v/>
      </c>
      <c r="F35" s="220"/>
      <c r="G35" s="223"/>
      <c r="H35" s="210" t="str">
        <f t="shared" si="1"/>
        <v/>
      </c>
      <c r="I35" s="79"/>
      <c r="J35" s="79"/>
      <c r="K35" s="211" t="str">
        <f>IFERROR(IF(ISBLANK(I35),"",IF(AND(I35&gt;0,ISBLANK(#REF!)),"Renseigner la colonne L",I35+J35)),"")</f>
        <v/>
      </c>
      <c r="L35" s="78"/>
      <c r="M35" s="173" t="str">
        <f t="shared" si="2"/>
        <v/>
      </c>
      <c r="N35" s="138"/>
      <c r="O35" s="139"/>
      <c r="P35" s="140"/>
      <c r="Q35" s="139"/>
      <c r="R35" s="139"/>
      <c r="S35" s="140"/>
      <c r="T35" s="177"/>
    </row>
    <row r="36" spans="1:20" s="73" customFormat="1" ht="44.45" customHeight="1" thickBot="1" x14ac:dyDescent="0.35">
      <c r="A36" s="78"/>
      <c r="B36" s="78"/>
      <c r="C36" s="78"/>
      <c r="D36" s="78"/>
      <c r="E36" s="210" t="str">
        <f t="shared" si="0"/>
        <v/>
      </c>
      <c r="F36" s="220"/>
      <c r="G36" s="223"/>
      <c r="H36" s="210" t="str">
        <f t="shared" si="1"/>
        <v/>
      </c>
      <c r="I36" s="79"/>
      <c r="J36" s="79"/>
      <c r="K36" s="211" t="str">
        <f>IFERROR(IF(ISBLANK(I36),"",IF(AND(I36&gt;0,ISBLANK(#REF!)),"Renseigner la colonne L",I36+J36)),"")</f>
        <v/>
      </c>
      <c r="L36" s="78"/>
      <c r="M36" s="173" t="str">
        <f t="shared" si="2"/>
        <v/>
      </c>
      <c r="N36" s="138"/>
      <c r="O36" s="139"/>
      <c r="P36" s="140"/>
      <c r="Q36" s="139"/>
      <c r="R36" s="139"/>
      <c r="S36" s="140"/>
      <c r="T36" s="177"/>
    </row>
    <row r="37" spans="1:20" s="73" customFormat="1" ht="44.45" customHeight="1" thickBot="1" x14ac:dyDescent="0.35">
      <c r="A37" s="78"/>
      <c r="B37" s="78"/>
      <c r="C37" s="78"/>
      <c r="D37" s="78"/>
      <c r="E37" s="210" t="str">
        <f t="shared" si="0"/>
        <v/>
      </c>
      <c r="F37" s="220"/>
      <c r="G37" s="223"/>
      <c r="H37" s="210" t="str">
        <f t="shared" si="1"/>
        <v/>
      </c>
      <c r="I37" s="79"/>
      <c r="J37" s="79"/>
      <c r="K37" s="211" t="str">
        <f>IFERROR(IF(ISBLANK(I37),"",IF(AND(I37&gt;0,ISBLANK(#REF!)),"Renseigner la colonne L",I37+J37)),"")</f>
        <v/>
      </c>
      <c r="L37" s="78"/>
      <c r="M37" s="173" t="str">
        <f t="shared" si="2"/>
        <v/>
      </c>
      <c r="N37" s="138"/>
      <c r="O37" s="139"/>
      <c r="P37" s="140"/>
      <c r="Q37" s="139"/>
      <c r="R37" s="139"/>
      <c r="S37" s="140"/>
      <c r="T37" s="177"/>
    </row>
    <row r="38" spans="1:20" s="73" customFormat="1" ht="44.45" customHeight="1" thickBot="1" x14ac:dyDescent="0.35">
      <c r="A38" s="78"/>
      <c r="B38" s="78"/>
      <c r="C38" s="78"/>
      <c r="D38" s="78"/>
      <c r="E38" s="210" t="str">
        <f t="shared" si="0"/>
        <v/>
      </c>
      <c r="F38" s="220"/>
      <c r="G38" s="223"/>
      <c r="H38" s="210" t="str">
        <f t="shared" si="1"/>
        <v/>
      </c>
      <c r="I38" s="79"/>
      <c r="J38" s="79"/>
      <c r="K38" s="211" t="str">
        <f>IFERROR(IF(ISBLANK(I38),"",IF(AND(I38&gt;0,ISBLANK(#REF!)),"Renseigner la colonne L",I38+J38)),"")</f>
        <v/>
      </c>
      <c r="L38" s="78"/>
      <c r="M38" s="173" t="str">
        <f t="shared" si="2"/>
        <v/>
      </c>
      <c r="N38" s="138"/>
      <c r="O38" s="139"/>
      <c r="P38" s="140"/>
      <c r="Q38" s="139"/>
      <c r="R38" s="139"/>
      <c r="S38" s="140"/>
      <c r="T38" s="177"/>
    </row>
    <row r="39" spans="1:20" s="73" customFormat="1" ht="44.45" customHeight="1" thickBot="1" x14ac:dyDescent="0.35">
      <c r="A39" s="78"/>
      <c r="B39" s="78"/>
      <c r="C39" s="78"/>
      <c r="D39" s="78"/>
      <c r="E39" s="210" t="str">
        <f t="shared" si="0"/>
        <v/>
      </c>
      <c r="F39" s="220"/>
      <c r="G39" s="223"/>
      <c r="H39" s="210" t="str">
        <f t="shared" si="1"/>
        <v/>
      </c>
      <c r="I39" s="79"/>
      <c r="J39" s="79"/>
      <c r="K39" s="211" t="str">
        <f>IFERROR(IF(ISBLANK(I39),"",IF(AND(I39&gt;0,ISBLANK(#REF!)),"Renseigner la colonne L",I39+J39)),"")</f>
        <v/>
      </c>
      <c r="L39" s="78"/>
      <c r="M39" s="173" t="str">
        <f t="shared" si="2"/>
        <v/>
      </c>
      <c r="N39" s="138"/>
      <c r="O39" s="139"/>
      <c r="P39" s="140"/>
      <c r="Q39" s="139"/>
      <c r="R39" s="139"/>
      <c r="S39" s="140"/>
      <c r="T39" s="177"/>
    </row>
    <row r="40" spans="1:20" s="73" customFormat="1" ht="44.45" customHeight="1" thickBot="1" x14ac:dyDescent="0.35">
      <c r="A40" s="78"/>
      <c r="B40" s="78"/>
      <c r="C40" s="78"/>
      <c r="D40" s="78"/>
      <c r="E40" s="210" t="str">
        <f t="shared" si="0"/>
        <v/>
      </c>
      <c r="F40" s="220"/>
      <c r="G40" s="223"/>
      <c r="H40" s="210" t="str">
        <f t="shared" si="1"/>
        <v/>
      </c>
      <c r="I40" s="79"/>
      <c r="J40" s="79"/>
      <c r="K40" s="211" t="str">
        <f>IFERROR(IF(ISBLANK(I40),"",IF(AND(I40&gt;0,ISBLANK(#REF!)),"Renseigner la colonne L",I40+J40)),"")</f>
        <v/>
      </c>
      <c r="L40" s="78"/>
      <c r="M40" s="173" t="str">
        <f t="shared" si="2"/>
        <v/>
      </c>
      <c r="N40" s="138"/>
      <c r="O40" s="139"/>
      <c r="P40" s="140"/>
      <c r="Q40" s="139"/>
      <c r="R40" s="139"/>
      <c r="S40" s="140"/>
      <c r="T40" s="177"/>
    </row>
    <row r="41" spans="1:20" s="73" customFormat="1" ht="44.45" customHeight="1" thickBot="1" x14ac:dyDescent="0.35">
      <c r="A41" s="78"/>
      <c r="B41" s="78"/>
      <c r="C41" s="78"/>
      <c r="D41" s="78"/>
      <c r="E41" s="210" t="str">
        <f t="shared" si="0"/>
        <v/>
      </c>
      <c r="F41" s="220"/>
      <c r="G41" s="223"/>
      <c r="H41" s="210" t="str">
        <f t="shared" si="1"/>
        <v/>
      </c>
      <c r="I41" s="79"/>
      <c r="J41" s="79"/>
      <c r="K41" s="211" t="str">
        <f>IFERROR(IF(ISBLANK(I41),"",IF(AND(I41&gt;0,ISBLANK(#REF!)),"Renseigner la colonne L",I41+J41)),"")</f>
        <v/>
      </c>
      <c r="L41" s="78"/>
      <c r="M41" s="173" t="str">
        <f t="shared" si="2"/>
        <v/>
      </c>
      <c r="N41" s="138"/>
      <c r="O41" s="139"/>
      <c r="P41" s="140"/>
      <c r="Q41" s="139"/>
      <c r="R41" s="139"/>
      <c r="S41" s="140"/>
      <c r="T41" s="177"/>
    </row>
    <row r="42" spans="1:20" s="73" customFormat="1" ht="44.45" customHeight="1" thickBot="1" x14ac:dyDescent="0.35">
      <c r="A42" s="78"/>
      <c r="B42" s="78"/>
      <c r="C42" s="78"/>
      <c r="D42" s="78"/>
      <c r="E42" s="210" t="str">
        <f t="shared" si="0"/>
        <v/>
      </c>
      <c r="F42" s="220"/>
      <c r="G42" s="223"/>
      <c r="H42" s="210" t="str">
        <f t="shared" si="1"/>
        <v/>
      </c>
      <c r="I42" s="79"/>
      <c r="J42" s="79"/>
      <c r="K42" s="211" t="str">
        <f>IFERROR(IF(ISBLANK(I42),"",IF(AND(I42&gt;0,ISBLANK(#REF!)),"Renseigner la colonne L",I42+J42)),"")</f>
        <v/>
      </c>
      <c r="L42" s="78"/>
      <c r="M42" s="173" t="str">
        <f t="shared" si="2"/>
        <v/>
      </c>
      <c r="N42" s="138"/>
      <c r="O42" s="139"/>
      <c r="P42" s="140"/>
      <c r="Q42" s="139"/>
      <c r="R42" s="139"/>
      <c r="S42" s="140"/>
      <c r="T42" s="177"/>
    </row>
    <row r="43" spans="1:20" s="73" customFormat="1" ht="44.45" customHeight="1" thickBot="1" x14ac:dyDescent="0.35">
      <c r="A43" s="78"/>
      <c r="B43" s="78"/>
      <c r="C43" s="78"/>
      <c r="D43" s="78"/>
      <c r="E43" s="210" t="str">
        <f t="shared" si="0"/>
        <v/>
      </c>
      <c r="F43" s="220"/>
      <c r="G43" s="223"/>
      <c r="H43" s="210" t="str">
        <f t="shared" si="1"/>
        <v/>
      </c>
      <c r="I43" s="79"/>
      <c r="J43" s="79"/>
      <c r="K43" s="211" t="str">
        <f>IFERROR(IF(ISBLANK(I43),"",IF(AND(I43&gt;0,ISBLANK(#REF!)),"Renseigner la colonne L",I43+J43)),"")</f>
        <v/>
      </c>
      <c r="L43" s="78"/>
      <c r="M43" s="173" t="str">
        <f t="shared" si="2"/>
        <v/>
      </c>
      <c r="N43" s="138"/>
      <c r="O43" s="139"/>
      <c r="P43" s="140"/>
      <c r="Q43" s="139"/>
      <c r="R43" s="139"/>
      <c r="S43" s="140"/>
      <c r="T43" s="177"/>
    </row>
    <row r="44" spans="1:20" s="73" customFormat="1" ht="44.45" customHeight="1" thickBot="1" x14ac:dyDescent="0.35">
      <c r="A44" s="78"/>
      <c r="B44" s="78"/>
      <c r="C44" s="78"/>
      <c r="D44" s="78"/>
      <c r="E44" s="210" t="str">
        <f t="shared" ref="E44:E61" si="3">IFERROR(IF(ISBLANK(D44),"",INDEX(Sites,MATCH(D44,Code_Site,0))),"")</f>
        <v/>
      </c>
      <c r="F44" s="220"/>
      <c r="G44" s="223"/>
      <c r="H44" s="210" t="str">
        <f t="shared" ref="H44:H61" si="4">IFERROR(IF(ISBLANK(G44),"",INDEX(Action,MATCH(G44,Code_Action,0))),"")</f>
        <v/>
      </c>
      <c r="I44" s="79"/>
      <c r="J44" s="79"/>
      <c r="K44" s="211" t="str">
        <f>IFERROR(IF(ISBLANK(I44),"",IF(AND(I44&gt;0,ISBLANK(#REF!)),"Renseigner la colonne L",I44+J44)),"")</f>
        <v/>
      </c>
      <c r="L44" s="78"/>
      <c r="M44" s="173" t="str">
        <f t="shared" si="2"/>
        <v/>
      </c>
      <c r="N44" s="138"/>
      <c r="O44" s="139"/>
      <c r="P44" s="140"/>
      <c r="Q44" s="139"/>
      <c r="R44" s="139"/>
      <c r="S44" s="140"/>
      <c r="T44" s="177"/>
    </row>
    <row r="45" spans="1:20" s="73" customFormat="1" ht="44.45" customHeight="1" thickBot="1" x14ac:dyDescent="0.35">
      <c r="A45" s="78"/>
      <c r="B45" s="78"/>
      <c r="C45" s="78"/>
      <c r="D45" s="78"/>
      <c r="E45" s="210" t="str">
        <f t="shared" si="3"/>
        <v/>
      </c>
      <c r="F45" s="220"/>
      <c r="G45" s="223"/>
      <c r="H45" s="210" t="str">
        <f t="shared" si="4"/>
        <v/>
      </c>
      <c r="I45" s="79"/>
      <c r="J45" s="79"/>
      <c r="K45" s="211" t="str">
        <f>IFERROR(IF(ISBLANK(I45),"",IF(AND(I45&gt;0,ISBLANK(#REF!)),"Renseigner la colonne L",I45+J45)),"")</f>
        <v/>
      </c>
      <c r="L45" s="78"/>
      <c r="M45" s="173" t="str">
        <f t="shared" si="2"/>
        <v/>
      </c>
      <c r="N45" s="138"/>
      <c r="O45" s="139"/>
      <c r="P45" s="140"/>
      <c r="Q45" s="139"/>
      <c r="R45" s="139"/>
      <c r="S45" s="140"/>
      <c r="T45" s="177"/>
    </row>
    <row r="46" spans="1:20" s="73" customFormat="1" ht="44.45" customHeight="1" thickBot="1" x14ac:dyDescent="0.35">
      <c r="A46" s="78"/>
      <c r="B46" s="78"/>
      <c r="C46" s="78"/>
      <c r="D46" s="78"/>
      <c r="E46" s="210" t="str">
        <f t="shared" si="3"/>
        <v/>
      </c>
      <c r="F46" s="220"/>
      <c r="G46" s="223"/>
      <c r="H46" s="210" t="str">
        <f t="shared" si="4"/>
        <v/>
      </c>
      <c r="I46" s="79"/>
      <c r="J46" s="79"/>
      <c r="K46" s="211" t="str">
        <f>IFERROR(IF(ISBLANK(I46),"",IF(AND(I46&gt;0,ISBLANK(#REF!)),"Renseigner la colonne L",I46+J46)),"")</f>
        <v/>
      </c>
      <c r="L46" s="78"/>
      <c r="M46" s="173" t="str">
        <f t="shared" si="2"/>
        <v/>
      </c>
      <c r="N46" s="138"/>
      <c r="O46" s="139"/>
      <c r="P46" s="140"/>
      <c r="Q46" s="139"/>
      <c r="R46" s="139"/>
      <c r="S46" s="140"/>
      <c r="T46" s="177"/>
    </row>
    <row r="47" spans="1:20" s="73" customFormat="1" ht="44.45" customHeight="1" thickBot="1" x14ac:dyDescent="0.35">
      <c r="A47" s="78"/>
      <c r="B47" s="78"/>
      <c r="C47" s="78"/>
      <c r="D47" s="78"/>
      <c r="E47" s="210" t="str">
        <f t="shared" si="3"/>
        <v/>
      </c>
      <c r="F47" s="220"/>
      <c r="G47" s="223"/>
      <c r="H47" s="210" t="str">
        <f t="shared" si="4"/>
        <v/>
      </c>
      <c r="I47" s="79"/>
      <c r="J47" s="79"/>
      <c r="K47" s="211" t="str">
        <f>IFERROR(IF(ISBLANK(I47),"",IF(AND(I47&gt;0,ISBLANK(#REF!)),"Renseigner la colonne L",I47+J47)),"")</f>
        <v/>
      </c>
      <c r="L47" s="78"/>
      <c r="M47" s="173" t="str">
        <f t="shared" si="2"/>
        <v/>
      </c>
      <c r="N47" s="138"/>
      <c r="O47" s="139"/>
      <c r="P47" s="140"/>
      <c r="Q47" s="139"/>
      <c r="R47" s="139"/>
      <c r="S47" s="140"/>
      <c r="T47" s="177"/>
    </row>
    <row r="48" spans="1:20" s="73" customFormat="1" ht="44.45" customHeight="1" thickBot="1" x14ac:dyDescent="0.35">
      <c r="A48" s="78"/>
      <c r="B48" s="78"/>
      <c r="C48" s="78"/>
      <c r="D48" s="78"/>
      <c r="E48" s="210" t="str">
        <f t="shared" si="3"/>
        <v/>
      </c>
      <c r="F48" s="220"/>
      <c r="G48" s="223"/>
      <c r="H48" s="210" t="str">
        <f t="shared" si="4"/>
        <v/>
      </c>
      <c r="I48" s="79"/>
      <c r="J48" s="79"/>
      <c r="K48" s="211" t="str">
        <f>IFERROR(IF(ISBLANK(I48),"",IF(AND(I48&gt;0,ISBLANK(#REF!)),"Renseigner la colonne L",I48+J48)),"")</f>
        <v/>
      </c>
      <c r="L48" s="78"/>
      <c r="M48" s="173" t="str">
        <f t="shared" si="2"/>
        <v/>
      </c>
      <c r="N48" s="138"/>
      <c r="O48" s="139"/>
      <c r="P48" s="140"/>
      <c r="Q48" s="139"/>
      <c r="R48" s="139"/>
      <c r="S48" s="140"/>
      <c r="T48" s="177"/>
    </row>
    <row r="49" spans="1:20" s="73" customFormat="1" ht="44.45" customHeight="1" thickBot="1" x14ac:dyDescent="0.35">
      <c r="A49" s="78"/>
      <c r="B49" s="78"/>
      <c r="C49" s="78"/>
      <c r="D49" s="78"/>
      <c r="E49" s="210" t="str">
        <f t="shared" si="3"/>
        <v/>
      </c>
      <c r="F49" s="220"/>
      <c r="G49" s="223"/>
      <c r="H49" s="210" t="str">
        <f t="shared" si="4"/>
        <v/>
      </c>
      <c r="I49" s="79"/>
      <c r="J49" s="79"/>
      <c r="K49" s="211" t="str">
        <f>IFERROR(IF(ISBLANK(I49),"",IF(AND(I49&gt;0,ISBLANK(#REF!)),"Renseigner la colonne L",I49+J49)),"")</f>
        <v/>
      </c>
      <c r="L49" s="78"/>
      <c r="M49" s="173" t="str">
        <f t="shared" si="2"/>
        <v/>
      </c>
      <c r="N49" s="138"/>
      <c r="O49" s="139"/>
      <c r="P49" s="140"/>
      <c r="Q49" s="139"/>
      <c r="R49" s="139"/>
      <c r="S49" s="140"/>
      <c r="T49" s="177"/>
    </row>
    <row r="50" spans="1:20" s="73" customFormat="1" ht="44.45" customHeight="1" thickBot="1" x14ac:dyDescent="0.35">
      <c r="A50" s="78"/>
      <c r="B50" s="78"/>
      <c r="C50" s="78"/>
      <c r="D50" s="78"/>
      <c r="E50" s="210" t="str">
        <f t="shared" si="3"/>
        <v/>
      </c>
      <c r="F50" s="220"/>
      <c r="G50" s="223"/>
      <c r="H50" s="210" t="str">
        <f t="shared" si="4"/>
        <v/>
      </c>
      <c r="I50" s="79"/>
      <c r="J50" s="79"/>
      <c r="K50" s="211" t="str">
        <f>IFERROR(IF(ISBLANK(I50),"",IF(AND(I50&gt;0,ISBLANK(#REF!)),"Renseigner la colonne L",I50+J50)),"")</f>
        <v/>
      </c>
      <c r="L50" s="78"/>
      <c r="M50" s="173" t="str">
        <f t="shared" si="2"/>
        <v/>
      </c>
      <c r="N50" s="138"/>
      <c r="O50" s="139"/>
      <c r="P50" s="140"/>
      <c r="Q50" s="139"/>
      <c r="R50" s="139"/>
      <c r="S50" s="140"/>
      <c r="T50" s="177"/>
    </row>
    <row r="51" spans="1:20" s="73" customFormat="1" ht="44.45" customHeight="1" thickBot="1" x14ac:dyDescent="0.35">
      <c r="A51" s="78"/>
      <c r="B51" s="78"/>
      <c r="C51" s="78"/>
      <c r="D51" s="78"/>
      <c r="E51" s="210" t="str">
        <f t="shared" si="3"/>
        <v/>
      </c>
      <c r="F51" s="220"/>
      <c r="G51" s="223"/>
      <c r="H51" s="210" t="str">
        <f t="shared" si="4"/>
        <v/>
      </c>
      <c r="I51" s="79"/>
      <c r="J51" s="79"/>
      <c r="K51" s="211" t="str">
        <f>IFERROR(IF(ISBLANK(I51),"",IF(AND(I51&gt;0,ISBLANK(#REF!)),"Renseigner la colonne L",I51+J51)),"")</f>
        <v/>
      </c>
      <c r="L51" s="78"/>
      <c r="M51" s="173" t="str">
        <f t="shared" si="2"/>
        <v/>
      </c>
      <c r="N51" s="138"/>
      <c r="O51" s="139"/>
      <c r="P51" s="140"/>
      <c r="Q51" s="139"/>
      <c r="R51" s="139"/>
      <c r="S51" s="140"/>
      <c r="T51" s="177"/>
    </row>
    <row r="52" spans="1:20" s="73" customFormat="1" ht="44.45" customHeight="1" thickBot="1" x14ac:dyDescent="0.35">
      <c r="A52" s="78"/>
      <c r="B52" s="78"/>
      <c r="C52" s="78"/>
      <c r="D52" s="78"/>
      <c r="E52" s="210" t="str">
        <f t="shared" si="3"/>
        <v/>
      </c>
      <c r="F52" s="220"/>
      <c r="G52" s="223"/>
      <c r="H52" s="210" t="str">
        <f t="shared" si="4"/>
        <v/>
      </c>
      <c r="I52" s="79"/>
      <c r="J52" s="79"/>
      <c r="K52" s="211" t="str">
        <f>IFERROR(IF(ISBLANK(I52),"",IF(AND(I52&gt;0,ISBLANK(#REF!)),"Renseigner la colonne L",I52+J52)),"")</f>
        <v/>
      </c>
      <c r="L52" s="78"/>
      <c r="M52" s="173" t="str">
        <f t="shared" si="2"/>
        <v/>
      </c>
      <c r="N52" s="138"/>
      <c r="O52" s="139"/>
      <c r="P52" s="140"/>
      <c r="Q52" s="139"/>
      <c r="R52" s="139"/>
      <c r="S52" s="140"/>
      <c r="T52" s="177"/>
    </row>
    <row r="53" spans="1:20" s="73" customFormat="1" ht="44.45" customHeight="1" thickBot="1" x14ac:dyDescent="0.35">
      <c r="A53" s="78"/>
      <c r="B53" s="78"/>
      <c r="C53" s="78"/>
      <c r="D53" s="78"/>
      <c r="E53" s="210" t="str">
        <f t="shared" si="3"/>
        <v/>
      </c>
      <c r="F53" s="220"/>
      <c r="G53" s="223"/>
      <c r="H53" s="210" t="str">
        <f t="shared" si="4"/>
        <v/>
      </c>
      <c r="I53" s="79"/>
      <c r="J53" s="79"/>
      <c r="K53" s="211" t="str">
        <f>IFERROR(IF(ISBLANK(I53),"",IF(AND(I53&gt;0,ISBLANK(#REF!)),"Renseigner la colonne L",I53+J53)),"")</f>
        <v/>
      </c>
      <c r="L53" s="78"/>
      <c r="M53" s="173" t="str">
        <f t="shared" si="2"/>
        <v/>
      </c>
      <c r="N53" s="138"/>
      <c r="O53" s="139"/>
      <c r="P53" s="140"/>
      <c r="Q53" s="139"/>
      <c r="R53" s="139"/>
      <c r="S53" s="140"/>
      <c r="T53" s="177"/>
    </row>
    <row r="54" spans="1:20" s="73" customFormat="1" ht="44.45" customHeight="1" thickBot="1" x14ac:dyDescent="0.35">
      <c r="A54" s="78"/>
      <c r="B54" s="78"/>
      <c r="C54" s="78"/>
      <c r="D54" s="78"/>
      <c r="E54" s="210" t="str">
        <f t="shared" si="3"/>
        <v/>
      </c>
      <c r="F54" s="220"/>
      <c r="G54" s="223"/>
      <c r="H54" s="210" t="str">
        <f t="shared" si="4"/>
        <v/>
      </c>
      <c r="I54" s="79"/>
      <c r="J54" s="79"/>
      <c r="K54" s="211" t="str">
        <f>IFERROR(IF(ISBLANK(I54),"",IF(AND(I54&gt;0,ISBLANK(#REF!)),"Renseigner la colonne L",I54+J54)),"")</f>
        <v/>
      </c>
      <c r="L54" s="78"/>
      <c r="M54" s="173" t="str">
        <f t="shared" si="2"/>
        <v/>
      </c>
      <c r="N54" s="138"/>
      <c r="O54" s="139"/>
      <c r="P54" s="140"/>
      <c r="Q54" s="139"/>
      <c r="R54" s="139"/>
      <c r="S54" s="140"/>
      <c r="T54" s="177"/>
    </row>
    <row r="55" spans="1:20" s="73" customFormat="1" ht="44.45" customHeight="1" thickBot="1" x14ac:dyDescent="0.35">
      <c r="A55" s="78"/>
      <c r="B55" s="78"/>
      <c r="C55" s="78"/>
      <c r="D55" s="78"/>
      <c r="E55" s="210" t="str">
        <f t="shared" si="3"/>
        <v/>
      </c>
      <c r="F55" s="220"/>
      <c r="G55" s="223"/>
      <c r="H55" s="210" t="str">
        <f t="shared" si="4"/>
        <v/>
      </c>
      <c r="I55" s="79"/>
      <c r="J55" s="79"/>
      <c r="K55" s="211" t="str">
        <f>IFERROR(IF(ISBLANK(I55),"",IF(AND(I55&gt;0,ISBLANK(#REF!)),"Renseigner la colonne L",I55+J55)),"")</f>
        <v/>
      </c>
      <c r="L55" s="78"/>
      <c r="M55" s="173" t="str">
        <f t="shared" si="2"/>
        <v/>
      </c>
      <c r="N55" s="138"/>
      <c r="O55" s="139"/>
      <c r="P55" s="140"/>
      <c r="Q55" s="139"/>
      <c r="R55" s="139"/>
      <c r="S55" s="140"/>
      <c r="T55" s="177"/>
    </row>
    <row r="56" spans="1:20" s="73" customFormat="1" ht="44.45" customHeight="1" thickBot="1" x14ac:dyDescent="0.35">
      <c r="A56" s="78"/>
      <c r="B56" s="78"/>
      <c r="C56" s="78"/>
      <c r="D56" s="78"/>
      <c r="E56" s="210" t="str">
        <f t="shared" si="3"/>
        <v/>
      </c>
      <c r="F56" s="220"/>
      <c r="G56" s="223"/>
      <c r="H56" s="210" t="str">
        <f t="shared" si="4"/>
        <v/>
      </c>
      <c r="I56" s="79"/>
      <c r="J56" s="79"/>
      <c r="K56" s="211" t="str">
        <f>IFERROR(IF(ISBLANK(I56),"",IF(AND(I56&gt;0,ISBLANK(#REF!)),"Renseigner la colonne L",I56+J56)),"")</f>
        <v/>
      </c>
      <c r="L56" s="78"/>
      <c r="M56" s="173" t="str">
        <f t="shared" si="2"/>
        <v/>
      </c>
      <c r="N56" s="138"/>
      <c r="O56" s="139"/>
      <c r="P56" s="140"/>
      <c r="Q56" s="139"/>
      <c r="R56" s="139"/>
      <c r="S56" s="140"/>
      <c r="T56" s="177"/>
    </row>
    <row r="57" spans="1:20" s="73" customFormat="1" ht="44.45" customHeight="1" thickBot="1" x14ac:dyDescent="0.35">
      <c r="A57" s="78"/>
      <c r="B57" s="78"/>
      <c r="C57" s="78"/>
      <c r="D57" s="78"/>
      <c r="E57" s="210" t="str">
        <f t="shared" si="3"/>
        <v/>
      </c>
      <c r="F57" s="220"/>
      <c r="G57" s="223"/>
      <c r="H57" s="210" t="str">
        <f t="shared" si="4"/>
        <v/>
      </c>
      <c r="I57" s="79"/>
      <c r="J57" s="79"/>
      <c r="K57" s="211" t="str">
        <f>IFERROR(IF(ISBLANK(I57),"",IF(AND(I57&gt;0,ISBLANK(#REF!)),"Renseigner la colonne L",I57+J57)),"")</f>
        <v/>
      </c>
      <c r="L57" s="78"/>
      <c r="M57" s="173" t="str">
        <f t="shared" si="2"/>
        <v/>
      </c>
      <c r="N57" s="138"/>
      <c r="O57" s="139"/>
      <c r="P57" s="140"/>
      <c r="Q57" s="139"/>
      <c r="R57" s="139"/>
      <c r="S57" s="140"/>
      <c r="T57" s="177"/>
    </row>
    <row r="58" spans="1:20" s="73" customFormat="1" ht="44.45" customHeight="1" thickBot="1" x14ac:dyDescent="0.35">
      <c r="A58" s="78"/>
      <c r="B58" s="78"/>
      <c r="C58" s="78"/>
      <c r="D58" s="78"/>
      <c r="E58" s="210" t="str">
        <f t="shared" si="3"/>
        <v/>
      </c>
      <c r="F58" s="220"/>
      <c r="G58" s="223"/>
      <c r="H58" s="210" t="str">
        <f t="shared" si="4"/>
        <v/>
      </c>
      <c r="I58" s="79"/>
      <c r="J58" s="79"/>
      <c r="K58" s="211" t="str">
        <f>IFERROR(IF(ISBLANK(I58),"",IF(AND(I58&gt;0,ISBLANK(#REF!)),"Renseigner la colonne L",I58+J58)),"")</f>
        <v/>
      </c>
      <c r="L58" s="78"/>
      <c r="M58" s="173" t="str">
        <f t="shared" si="2"/>
        <v/>
      </c>
      <c r="N58" s="138"/>
      <c r="O58" s="139"/>
      <c r="P58" s="140"/>
      <c r="Q58" s="139"/>
      <c r="R58" s="139"/>
      <c r="S58" s="140"/>
      <c r="T58" s="177"/>
    </row>
    <row r="59" spans="1:20" s="73" customFormat="1" ht="44.45" customHeight="1" thickBot="1" x14ac:dyDescent="0.35">
      <c r="A59" s="78"/>
      <c r="B59" s="78"/>
      <c r="C59" s="78"/>
      <c r="D59" s="78"/>
      <c r="E59" s="210" t="str">
        <f t="shared" si="3"/>
        <v/>
      </c>
      <c r="F59" s="220"/>
      <c r="G59" s="223"/>
      <c r="H59" s="210" t="str">
        <f t="shared" si="4"/>
        <v/>
      </c>
      <c r="I59" s="79"/>
      <c r="J59" s="79"/>
      <c r="K59" s="211" t="str">
        <f>IFERROR(IF(ISBLANK(I59),"",IF(AND(I59&gt;0,ISBLANK(#REF!)),"Renseigner la colonne L",I59+J59)),"")</f>
        <v/>
      </c>
      <c r="L59" s="78"/>
      <c r="M59" s="173" t="str">
        <f t="shared" si="2"/>
        <v/>
      </c>
      <c r="N59" s="138"/>
      <c r="O59" s="139"/>
      <c r="P59" s="140"/>
      <c r="Q59" s="139"/>
      <c r="R59" s="139"/>
      <c r="S59" s="140"/>
      <c r="T59" s="177"/>
    </row>
    <row r="60" spans="1:20" s="73" customFormat="1" ht="44.45" customHeight="1" thickBot="1" x14ac:dyDescent="0.35">
      <c r="A60" s="78"/>
      <c r="B60" s="78"/>
      <c r="C60" s="78"/>
      <c r="D60" s="78"/>
      <c r="E60" s="210" t="str">
        <f t="shared" si="3"/>
        <v/>
      </c>
      <c r="F60" s="220"/>
      <c r="G60" s="223"/>
      <c r="H60" s="210" t="str">
        <f t="shared" si="4"/>
        <v/>
      </c>
      <c r="I60" s="79"/>
      <c r="J60" s="79"/>
      <c r="K60" s="211" t="str">
        <f>IFERROR(IF(ISBLANK(I60),"",IF(AND(I60&gt;0,ISBLANK(#REF!)),"Renseigner la colonne L",I60+J60)),"")</f>
        <v/>
      </c>
      <c r="L60" s="78"/>
      <c r="M60" s="173" t="str">
        <f t="shared" si="2"/>
        <v/>
      </c>
      <c r="N60" s="138"/>
      <c r="O60" s="139"/>
      <c r="P60" s="140"/>
      <c r="Q60" s="139"/>
      <c r="R60" s="139"/>
      <c r="S60" s="140"/>
      <c r="T60" s="177"/>
    </row>
    <row r="61" spans="1:20" s="73" customFormat="1" ht="44.45" customHeight="1" thickBot="1" x14ac:dyDescent="0.35">
      <c r="A61" s="78"/>
      <c r="B61" s="78"/>
      <c r="C61" s="78"/>
      <c r="D61" s="78"/>
      <c r="E61" s="210" t="str">
        <f t="shared" si="3"/>
        <v/>
      </c>
      <c r="F61" s="220"/>
      <c r="G61" s="223"/>
      <c r="H61" s="210" t="str">
        <f t="shared" si="4"/>
        <v/>
      </c>
      <c r="I61" s="79"/>
      <c r="J61" s="79"/>
      <c r="K61" s="211" t="str">
        <f>IFERROR(IF(ISBLANK(I61),"",IF(AND(I61&gt;0,ISBLANK(#REF!)),"Renseigner la colonne L",I61+J61)),"")</f>
        <v/>
      </c>
      <c r="L61" s="78"/>
      <c r="M61" s="173" t="str">
        <f t="shared" si="2"/>
        <v/>
      </c>
      <c r="N61" s="138"/>
      <c r="O61" s="139"/>
      <c r="P61" s="140"/>
      <c r="Q61" s="139"/>
      <c r="R61" s="139"/>
      <c r="S61" s="140"/>
      <c r="T61" s="177"/>
    </row>
    <row r="62" spans="1:20" s="73" customFormat="1" ht="19.5" thickBot="1" x14ac:dyDescent="0.35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173" t="str">
        <f t="shared" si="2"/>
        <v/>
      </c>
      <c r="N62" s="142"/>
      <c r="O62" s="143"/>
      <c r="P62" s="144"/>
      <c r="Q62" s="143"/>
      <c r="R62" s="143"/>
      <c r="S62" s="144"/>
      <c r="T62" s="178"/>
    </row>
    <row r="63" spans="1:20" s="73" customFormat="1" x14ac:dyDescent="0.25"/>
    <row r="64" spans="1:20" s="73" customFormat="1" x14ac:dyDescent="0.25"/>
    <row r="65" s="73" customFormat="1" x14ac:dyDescent="0.25"/>
  </sheetData>
  <sheetProtection algorithmName="SHA-512" hashValue="x0YYLB87uAE4iqgvgV/gFpK6nXn0hooWNsRukKYMD0QBbEz8SzJV7wWHWjxMN/26Ak9WKMgwdSE6HWlO5w2FdA==" saltValue="ZK3rzwnNe/HnoGuLrqUkyw==" spinCount="100000" sheet="1" formatColumns="0" formatRows="0"/>
  <dataConsolidate/>
  <mergeCells count="12">
    <mergeCell ref="T10:T11"/>
    <mergeCell ref="A4:B4"/>
    <mergeCell ref="C4:H4"/>
    <mergeCell ref="A5:B5"/>
    <mergeCell ref="C5:H5"/>
    <mergeCell ref="A6:B6"/>
    <mergeCell ref="C6:H6"/>
    <mergeCell ref="K4:L4"/>
    <mergeCell ref="K5:L5"/>
    <mergeCell ref="A10:L10"/>
    <mergeCell ref="N10:P10"/>
    <mergeCell ref="Q10:S10"/>
  </mergeCells>
  <conditionalFormatting sqref="K12:K61">
    <cfRule type="cellIs" dxfId="5" priority="1" operator="equal">
      <formula>"Renseigner la colonne L"</formula>
    </cfRule>
  </conditionalFormatting>
  <dataValidations count="3">
    <dataValidation type="list" allowBlank="1" showInputMessage="1" showErrorMessage="1" sqref="D12:D61" xr:uid="{34169DCB-668F-4B47-8515-FCEBB53E6723}">
      <formula1>Code_Site</formula1>
    </dataValidation>
    <dataValidation type="list" allowBlank="1" showInputMessage="1" showErrorMessage="1" sqref="F12:F61" xr:uid="{597F93DD-8D53-416F-80C9-CAD0E8B5F47E}">
      <formula1>"Oui,Non"</formula1>
    </dataValidation>
    <dataValidation type="list" allowBlank="1" showInputMessage="1" showErrorMessage="1" sqref="G12:G61" xr:uid="{FB4928E4-7F6B-4B8E-81FE-5127126DFF27}">
      <formula1>IF($F12="Non",Code_Action,Code_Ac_Foret)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84EA-D888-4AE2-A4A4-E24EA85D647E}">
  <dimension ref="A1:Y60"/>
  <sheetViews>
    <sheetView topLeftCell="B1" zoomScale="70" zoomScaleNormal="70" workbookViewId="0">
      <selection activeCell="C46" sqref="C46"/>
    </sheetView>
  </sheetViews>
  <sheetFormatPr baseColWidth="10" defaultColWidth="11.42578125" defaultRowHeight="15" x14ac:dyDescent="0.25"/>
  <cols>
    <col min="1" max="1" width="10" style="40" hidden="1" customWidth="1"/>
    <col min="2" max="2" width="32.28515625" style="40" customWidth="1"/>
    <col min="3" max="3" width="23.42578125" style="40" customWidth="1"/>
    <col min="4" max="4" width="29.28515625" style="40" customWidth="1"/>
    <col min="5" max="5" width="40.42578125" style="40" customWidth="1"/>
    <col min="6" max="6" width="16.85546875" style="40" customWidth="1"/>
    <col min="7" max="7" width="16.28515625" style="40" customWidth="1"/>
    <col min="8" max="8" width="32.5703125" style="40" customWidth="1"/>
    <col min="9" max="9" width="11.5703125" style="40" customWidth="1"/>
    <col min="10" max="10" width="12.5703125" style="40" bestFit="1" customWidth="1"/>
    <col min="11" max="11" width="31.28515625" style="40" customWidth="1"/>
    <col min="12" max="12" width="10.28515625" style="40" customWidth="1"/>
    <col min="13" max="13" width="15" style="40" customWidth="1"/>
    <col min="14" max="15" width="18.7109375" style="40" customWidth="1"/>
    <col min="16" max="16" width="26.28515625" style="40" customWidth="1"/>
    <col min="17" max="17" width="40.7109375" style="40" customWidth="1"/>
    <col min="18" max="18" width="24.85546875" style="40" hidden="1" customWidth="1"/>
    <col min="19" max="19" width="17.7109375" style="40" customWidth="1"/>
    <col min="20" max="20" width="6.140625" style="40" customWidth="1"/>
    <col min="21" max="21" width="1.140625" style="40" customWidth="1"/>
    <col min="22" max="22" width="3.140625" style="40" customWidth="1"/>
    <col min="23" max="16384" width="11.42578125" style="40"/>
  </cols>
  <sheetData>
    <row r="1" spans="1:18" ht="30" customHeight="1" x14ac:dyDescent="0.4">
      <c r="B1" s="41" t="s">
        <v>745</v>
      </c>
      <c r="C1" s="44"/>
      <c r="D1" s="44"/>
      <c r="E1" s="44"/>
      <c r="F1" s="44"/>
      <c r="G1" s="44"/>
      <c r="H1" s="44"/>
      <c r="I1" s="44"/>
      <c r="J1" s="279"/>
      <c r="K1" s="279"/>
      <c r="L1" s="279"/>
      <c r="M1" s="279"/>
      <c r="N1" s="279"/>
      <c r="O1" s="279"/>
      <c r="P1" s="80"/>
      <c r="R1" s="168">
        <f>IFERROR(SUMIF(O10:O58,"Oui",P10:P58),"")</f>
        <v>0</v>
      </c>
    </row>
    <row r="2" spans="1:18" ht="18" customHeight="1" x14ac:dyDescent="0.25">
      <c r="B2" s="43" t="s">
        <v>23</v>
      </c>
      <c r="C2" s="44"/>
      <c r="D2" s="44"/>
      <c r="E2" s="44"/>
      <c r="F2" s="44"/>
      <c r="G2" s="44"/>
      <c r="H2" s="44"/>
      <c r="I2" s="44"/>
      <c r="J2" s="280"/>
      <c r="K2" s="280"/>
      <c r="L2" s="280"/>
      <c r="M2" s="280"/>
      <c r="N2" s="101"/>
      <c r="O2" s="81"/>
      <c r="P2" s="81"/>
      <c r="R2" s="67" t="s">
        <v>757</v>
      </c>
    </row>
    <row r="3" spans="1:18" ht="32.25" customHeight="1" thickBot="1" x14ac:dyDescent="0.3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R3" s="168">
        <f>IFERROR(SUMIF(O10:O58,"Non",P10:P58),"")</f>
        <v>0</v>
      </c>
    </row>
    <row r="4" spans="1:18" s="44" customFormat="1" ht="28.5" customHeight="1" thickBot="1" x14ac:dyDescent="0.3">
      <c r="B4" s="264" t="s">
        <v>609</v>
      </c>
      <c r="C4" s="265"/>
      <c r="D4" s="266" t="str">
        <f>IF(ISBLANK(NOTICE!C3),"",NOTICE!C3)</f>
        <v/>
      </c>
      <c r="E4" s="267"/>
      <c r="F4" s="267"/>
      <c r="G4" s="267"/>
      <c r="H4" s="267"/>
      <c r="I4" s="267"/>
      <c r="J4" s="267"/>
      <c r="K4" s="268"/>
      <c r="N4" s="112"/>
      <c r="O4" s="111" t="s">
        <v>615</v>
      </c>
    </row>
    <row r="5" spans="1:18" s="44" customFormat="1" ht="28.5" customHeight="1" thickBot="1" x14ac:dyDescent="0.3">
      <c r="B5" s="264" t="s">
        <v>610</v>
      </c>
      <c r="C5" s="265"/>
      <c r="D5" s="269" t="str">
        <f>IF(ISBLANK(NOTICE!C4),"",NOTICE!C4)</f>
        <v/>
      </c>
      <c r="E5" s="270"/>
      <c r="F5" s="270"/>
      <c r="G5" s="270"/>
      <c r="H5" s="270"/>
      <c r="I5" s="270"/>
      <c r="J5" s="270"/>
      <c r="K5" s="271"/>
      <c r="N5" s="113"/>
      <c r="O5" s="111" t="s">
        <v>616</v>
      </c>
      <c r="R5" s="44" t="s">
        <v>740</v>
      </c>
    </row>
    <row r="6" spans="1:18" s="44" customFormat="1" ht="27.75" customHeight="1" thickBot="1" x14ac:dyDescent="0.3">
      <c r="B6" s="264" t="s">
        <v>867</v>
      </c>
      <c r="C6" s="265"/>
      <c r="D6" s="269" t="str">
        <f>IF(ISBLANK(NOTICE!C5),"",NOTICE!C5)</f>
        <v/>
      </c>
      <c r="E6" s="270"/>
      <c r="F6" s="270"/>
      <c r="G6" s="270"/>
      <c r="H6" s="270"/>
      <c r="I6" s="270"/>
      <c r="J6" s="270"/>
      <c r="K6" s="271"/>
    </row>
    <row r="7" spans="1:18" ht="15.75" thickBot="1" x14ac:dyDescent="0.3"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R7" s="70"/>
    </row>
    <row r="8" spans="1:18" ht="27.75" customHeight="1" thickBot="1" x14ac:dyDescent="0.3">
      <c r="B8" s="44"/>
      <c r="C8" s="44"/>
      <c r="D8" s="44"/>
      <c r="E8" s="181" t="s">
        <v>611</v>
      </c>
      <c r="F8" s="180">
        <f>SUM(P13:P58)</f>
        <v>0</v>
      </c>
      <c r="G8" s="44"/>
      <c r="H8" s="44"/>
      <c r="I8" s="44"/>
      <c r="J8" s="44"/>
      <c r="K8" s="44"/>
      <c r="L8" s="44"/>
      <c r="M8" s="44"/>
      <c r="N8" s="44"/>
      <c r="R8" s="70"/>
    </row>
    <row r="9" spans="1:18" ht="15.75" customHeight="1" x14ac:dyDescent="0.25">
      <c r="E9" s="82"/>
      <c r="F9" s="82"/>
      <c r="R9" s="70"/>
    </row>
    <row r="10" spans="1:18" s="82" customFormat="1" ht="15.75" customHeight="1" thickBot="1" x14ac:dyDescent="0.3">
      <c r="B10" s="83"/>
      <c r="E10" s="83"/>
      <c r="F10" s="83"/>
    </row>
    <row r="11" spans="1:18" s="73" customFormat="1" ht="81" customHeight="1" thickBot="1" x14ac:dyDescent="0.3">
      <c r="B11" s="276" t="s">
        <v>4</v>
      </c>
      <c r="C11" s="276" t="s">
        <v>985</v>
      </c>
      <c r="D11" s="276" t="s">
        <v>764</v>
      </c>
      <c r="E11" s="276" t="s">
        <v>903</v>
      </c>
      <c r="F11" s="276" t="s">
        <v>0</v>
      </c>
      <c r="G11" s="276" t="s">
        <v>1</v>
      </c>
      <c r="H11" s="276" t="s">
        <v>2</v>
      </c>
      <c r="I11" s="277" t="s">
        <v>952</v>
      </c>
      <c r="J11" s="276" t="s">
        <v>5</v>
      </c>
      <c r="K11" s="276" t="s">
        <v>6</v>
      </c>
      <c r="L11" s="276" t="s">
        <v>3</v>
      </c>
      <c r="M11" s="277" t="s">
        <v>986</v>
      </c>
      <c r="N11" s="276" t="s">
        <v>984</v>
      </c>
      <c r="O11" s="276" t="s">
        <v>1006</v>
      </c>
      <c r="P11" s="276" t="s">
        <v>750</v>
      </c>
      <c r="Q11" s="276" t="s">
        <v>26</v>
      </c>
      <c r="R11" s="185" t="s">
        <v>749</v>
      </c>
    </row>
    <row r="12" spans="1:18" s="73" customFormat="1" ht="22.5" customHeight="1" thickBot="1" x14ac:dyDescent="0.3">
      <c r="B12" s="281"/>
      <c r="C12" s="281"/>
      <c r="D12" s="281"/>
      <c r="E12" s="276"/>
      <c r="F12" s="276"/>
      <c r="G12" s="276"/>
      <c r="H12" s="276"/>
      <c r="I12" s="278"/>
      <c r="J12" s="276"/>
      <c r="K12" s="276"/>
      <c r="L12" s="276"/>
      <c r="M12" s="278"/>
      <c r="N12" s="276"/>
      <c r="O12" s="276"/>
      <c r="P12" s="276"/>
      <c r="Q12" s="276"/>
      <c r="R12" s="184"/>
    </row>
    <row r="13" spans="1:18" s="73" customFormat="1" ht="42" customHeight="1" x14ac:dyDescent="0.25">
      <c r="A13" s="73">
        <f>IF(AND(OR(J13="N03Pi",J13="F12i",J13="f17i"),O13="Oui"),1,0)</f>
        <v>0</v>
      </c>
      <c r="B13" s="78"/>
      <c r="C13" s="78"/>
      <c r="D13" s="78"/>
      <c r="E13" s="223"/>
      <c r="F13" s="230" t="str" cm="1">
        <f t="array" ref="F13">IFERROR(IF(ISBLANK(E13),"",IF(INDEX(barème,MATCH(E13,Intitulés,0))="Choix","Choisir dans la Liste",INDEX(barème,MATCH(E13,Intitulés,0)))),"")</f>
        <v/>
      </c>
      <c r="G13" s="223"/>
      <c r="H13" s="224" t="str">
        <f t="shared" ref="H13:H58" si="0">IFERROR(IF(ISBLANK(G13),"",INDEX(Sites,MATCH(G13,Code_Site,0))),"")</f>
        <v/>
      </c>
      <c r="I13" s="220"/>
      <c r="J13" s="223"/>
      <c r="K13" s="224" t="str">
        <f t="shared" ref="K13:K58" si="1">IFERROR(IF(ISBLANK(H13),"",INDEX(Action,MATCH(J13,Code_Action_Total,0))),"")</f>
        <v/>
      </c>
      <c r="L13" s="226" t="str">
        <f t="shared" ref="L13:L58" si="2">IFERROR(IF(ISBLANK(F13),"",INDEX(Coût,MATCH(F13,Catégorie,0))),"")</f>
        <v/>
      </c>
      <c r="M13" s="231"/>
      <c r="N13" s="232" t="str">
        <f t="shared" ref="N13:N58" si="3">IFERROR(IF(ISBLANK(M13),"",(M13*24)),"")</f>
        <v/>
      </c>
      <c r="O13" s="223"/>
      <c r="P13" s="233" t="str">
        <f>IFERROR(IF(L13="","",IF(AND(L13&gt;0,N13&gt;0,ISBLANK(O13)),"Renseigner la Colonne N",IF(A13=1,"Dépense liée au Suivi Opération Inéligibles",L13*N13))),"")</f>
        <v/>
      </c>
      <c r="Q13" s="223"/>
      <c r="R13" s="74" t="str">
        <f t="shared" ref="R13:R58" si="4" xml:space="preserve"> IF(ISBLANK(J13), "", IF(O13="oui", J13&amp;" "&amp;"suivi"&amp;" "&amp;"opé", J13))</f>
        <v/>
      </c>
    </row>
    <row r="14" spans="1:18" s="73" customFormat="1" ht="42" customHeight="1" x14ac:dyDescent="0.25">
      <c r="A14" s="73">
        <f t="shared" ref="A14:A58" si="5">IF(AND(OR(J14="N03Pi",J14="F12i",J14="f17i"),O14="Oui"),1,0)</f>
        <v>0</v>
      </c>
      <c r="B14" s="78"/>
      <c r="C14" s="78"/>
      <c r="D14" s="78"/>
      <c r="E14" s="78"/>
      <c r="F14" s="212" t="str" cm="1">
        <f t="array" ref="F14">IFERROR(IF(ISBLANK(E14),"",IF(INDEX(barème,MATCH(E14,Intitulés,0))="Choix","Choisir dans la Liste",INDEX(barème,MATCH(E14,Intitulés,0)))),"")</f>
        <v/>
      </c>
      <c r="G14" s="78"/>
      <c r="H14" s="210" t="str">
        <f t="shared" si="0"/>
        <v/>
      </c>
      <c r="I14" s="169"/>
      <c r="J14" s="78"/>
      <c r="K14" s="210" t="str">
        <f t="shared" si="1"/>
        <v/>
      </c>
      <c r="L14" s="211" t="str">
        <f t="shared" si="2"/>
        <v/>
      </c>
      <c r="M14" s="187"/>
      <c r="N14" s="213" t="str">
        <f t="shared" si="3"/>
        <v/>
      </c>
      <c r="O14" s="78"/>
      <c r="P14" s="214" t="str">
        <f t="shared" ref="P14:P58" si="6">IFERROR(IF(L14="","",IF(AND(L14&gt;0,N14&gt;0,ISBLANK(O14)),"Renseigner la Colonne N",IF(A14=1,"Dépense liée au Suivi Opération Inéligibles",L14*N14))),"")</f>
        <v/>
      </c>
      <c r="Q14" s="78"/>
      <c r="R14" s="74" t="str">
        <f t="shared" si="4"/>
        <v/>
      </c>
    </row>
    <row r="15" spans="1:18" s="73" customFormat="1" ht="42" customHeight="1" x14ac:dyDescent="0.25">
      <c r="A15" s="73">
        <f t="shared" si="5"/>
        <v>0</v>
      </c>
      <c r="B15" s="78"/>
      <c r="C15" s="78"/>
      <c r="D15" s="78"/>
      <c r="E15" s="78"/>
      <c r="F15" s="212" t="str" cm="1">
        <f t="array" ref="F15">IFERROR(IF(ISBLANK(E15),"",IF(INDEX(barème,MATCH(E15,Intitulés,0))="Choix","Choisir dans la Liste",INDEX(barème,MATCH(E15,Intitulés,0)))),"")</f>
        <v/>
      </c>
      <c r="G15" s="78"/>
      <c r="H15" s="210" t="str">
        <f t="shared" si="0"/>
        <v/>
      </c>
      <c r="I15" s="169"/>
      <c r="J15" s="78"/>
      <c r="K15" s="210" t="str">
        <f t="shared" si="1"/>
        <v/>
      </c>
      <c r="L15" s="211" t="str">
        <f t="shared" si="2"/>
        <v/>
      </c>
      <c r="M15" s="187"/>
      <c r="N15" s="213" t="str">
        <f t="shared" si="3"/>
        <v/>
      </c>
      <c r="O15" s="78"/>
      <c r="P15" s="214" t="str">
        <f t="shared" si="6"/>
        <v/>
      </c>
      <c r="Q15" s="78"/>
      <c r="R15" s="74" t="str">
        <f t="shared" si="4"/>
        <v/>
      </c>
    </row>
    <row r="16" spans="1:18" s="73" customFormat="1" ht="42" customHeight="1" x14ac:dyDescent="0.25">
      <c r="A16" s="73">
        <f t="shared" si="5"/>
        <v>0</v>
      </c>
      <c r="B16" s="78"/>
      <c r="C16" s="78"/>
      <c r="D16" s="78"/>
      <c r="E16" s="78"/>
      <c r="F16" s="212" t="str" cm="1">
        <f t="array" ref="F16">IFERROR(IF(ISBLANK(E16),"",IF(INDEX(barème,MATCH(E16,Intitulés,0))="Choix","Choisir dans la Liste",INDEX(barème,MATCH(E16,Intitulés,0)))),"")</f>
        <v/>
      </c>
      <c r="G16" s="78"/>
      <c r="H16" s="210" t="str">
        <f t="shared" si="0"/>
        <v/>
      </c>
      <c r="I16" s="169"/>
      <c r="J16" s="78"/>
      <c r="K16" s="210" t="str">
        <f t="shared" si="1"/>
        <v/>
      </c>
      <c r="L16" s="211" t="str">
        <f t="shared" si="2"/>
        <v/>
      </c>
      <c r="M16" s="187"/>
      <c r="N16" s="213" t="str">
        <f t="shared" si="3"/>
        <v/>
      </c>
      <c r="O16" s="78"/>
      <c r="P16" s="214" t="str">
        <f t="shared" si="6"/>
        <v/>
      </c>
      <c r="Q16" s="78"/>
      <c r="R16" s="74" t="str">
        <f t="shared" si="4"/>
        <v/>
      </c>
    </row>
    <row r="17" spans="1:25" s="73" customFormat="1" ht="42" customHeight="1" x14ac:dyDescent="0.25">
      <c r="A17" s="73">
        <f t="shared" si="5"/>
        <v>0</v>
      </c>
      <c r="B17" s="78"/>
      <c r="C17" s="78"/>
      <c r="D17" s="78"/>
      <c r="E17" s="78"/>
      <c r="F17" s="212" t="str" cm="1">
        <f t="array" ref="F17">IFERROR(IF(ISBLANK(E17),"",IF(INDEX(barème,MATCH(E17,Intitulés,0))="Choix","Choisir dans la Liste",INDEX(barème,MATCH(E17,Intitulés,0)))),"")</f>
        <v/>
      </c>
      <c r="G17" s="78"/>
      <c r="H17" s="210" t="str">
        <f t="shared" si="0"/>
        <v/>
      </c>
      <c r="I17" s="169"/>
      <c r="J17" s="78"/>
      <c r="K17" s="210" t="str">
        <f t="shared" si="1"/>
        <v/>
      </c>
      <c r="L17" s="211" t="str">
        <f t="shared" si="2"/>
        <v/>
      </c>
      <c r="M17" s="187"/>
      <c r="N17" s="213" t="str">
        <f t="shared" si="3"/>
        <v/>
      </c>
      <c r="O17" s="78"/>
      <c r="P17" s="214" t="str">
        <f t="shared" si="6"/>
        <v/>
      </c>
      <c r="Q17" s="78"/>
      <c r="R17" s="74" t="str">
        <f t="shared" si="4"/>
        <v/>
      </c>
    </row>
    <row r="18" spans="1:25" s="73" customFormat="1" ht="42" customHeight="1" x14ac:dyDescent="0.25">
      <c r="A18" s="73">
        <f t="shared" si="5"/>
        <v>0</v>
      </c>
      <c r="B18" s="78"/>
      <c r="C18" s="78"/>
      <c r="D18" s="78"/>
      <c r="E18" s="78"/>
      <c r="F18" s="212" t="str" cm="1">
        <f t="array" ref="F18">IFERROR(IF(ISBLANK(E18),"",IF(INDEX(barème,MATCH(E18,Intitulés,0))="Choix","Choisir dans la Liste",INDEX(barème,MATCH(E18,Intitulés,0)))),"")</f>
        <v/>
      </c>
      <c r="G18" s="78"/>
      <c r="H18" s="210" t="str">
        <f t="shared" si="0"/>
        <v/>
      </c>
      <c r="I18" s="169"/>
      <c r="J18" s="78"/>
      <c r="K18" s="210" t="str">
        <f t="shared" si="1"/>
        <v/>
      </c>
      <c r="L18" s="211" t="str">
        <f t="shared" si="2"/>
        <v/>
      </c>
      <c r="M18" s="187"/>
      <c r="N18" s="213" t="str">
        <f t="shared" si="3"/>
        <v/>
      </c>
      <c r="O18" s="78"/>
      <c r="P18" s="214" t="str">
        <f t="shared" si="6"/>
        <v/>
      </c>
      <c r="Q18" s="78"/>
      <c r="R18" s="74" t="str">
        <f t="shared" si="4"/>
        <v/>
      </c>
    </row>
    <row r="19" spans="1:25" s="73" customFormat="1" ht="42" customHeight="1" x14ac:dyDescent="0.25">
      <c r="A19" s="73">
        <f t="shared" si="5"/>
        <v>0</v>
      </c>
      <c r="B19" s="78"/>
      <c r="C19" s="78"/>
      <c r="D19" s="78"/>
      <c r="E19" s="78"/>
      <c r="F19" s="212" t="str" cm="1">
        <f t="array" ref="F19">IFERROR(IF(ISBLANK(E19),"",IF(INDEX(barème,MATCH(E19,Intitulés,0))="Choix","Choisir dans la Liste",INDEX(barème,MATCH(E19,Intitulés,0)))),"")</f>
        <v/>
      </c>
      <c r="G19" s="78"/>
      <c r="H19" s="210" t="str">
        <f t="shared" si="0"/>
        <v/>
      </c>
      <c r="I19" s="169"/>
      <c r="J19" s="78"/>
      <c r="K19" s="210" t="str">
        <f t="shared" si="1"/>
        <v/>
      </c>
      <c r="L19" s="211" t="str">
        <f t="shared" si="2"/>
        <v/>
      </c>
      <c r="M19" s="187"/>
      <c r="N19" s="213" t="str">
        <f t="shared" si="3"/>
        <v/>
      </c>
      <c r="O19" s="78"/>
      <c r="P19" s="214" t="str">
        <f t="shared" si="6"/>
        <v/>
      </c>
      <c r="Q19" s="78"/>
      <c r="R19" s="74" t="str">
        <f t="shared" si="4"/>
        <v/>
      </c>
      <c r="S19" s="183"/>
      <c r="T19" s="183"/>
      <c r="U19" s="183"/>
      <c r="W19" s="186"/>
      <c r="X19" s="186"/>
      <c r="Y19" s="186"/>
    </row>
    <row r="20" spans="1:25" s="73" customFormat="1" ht="42" customHeight="1" x14ac:dyDescent="0.25">
      <c r="A20" s="73">
        <f t="shared" si="5"/>
        <v>0</v>
      </c>
      <c r="B20" s="78"/>
      <c r="C20" s="78"/>
      <c r="D20" s="78"/>
      <c r="E20" s="78"/>
      <c r="F20" s="212" t="str" cm="1">
        <f t="array" ref="F20">IFERROR(IF(ISBLANK(E20),"",IF(INDEX(barème,MATCH(E20,Intitulés,0))="Choix","Choisir dans la Liste",INDEX(barème,MATCH(E20,Intitulés,0)))),"")</f>
        <v/>
      </c>
      <c r="G20" s="78"/>
      <c r="H20" s="210" t="str">
        <f t="shared" si="0"/>
        <v/>
      </c>
      <c r="I20" s="169"/>
      <c r="J20" s="78"/>
      <c r="K20" s="210" t="str">
        <f t="shared" si="1"/>
        <v/>
      </c>
      <c r="L20" s="211" t="str">
        <f t="shared" si="2"/>
        <v/>
      </c>
      <c r="M20" s="187"/>
      <c r="N20" s="213" t="str">
        <f t="shared" si="3"/>
        <v/>
      </c>
      <c r="O20" s="78"/>
      <c r="P20" s="214" t="str">
        <f t="shared" si="6"/>
        <v/>
      </c>
      <c r="Q20" s="78"/>
      <c r="R20" s="74" t="str">
        <f t="shared" si="4"/>
        <v/>
      </c>
      <c r="W20" s="186"/>
      <c r="X20" s="186"/>
      <c r="Y20" s="186"/>
    </row>
    <row r="21" spans="1:25" s="73" customFormat="1" ht="42" customHeight="1" x14ac:dyDescent="0.25">
      <c r="A21" s="73">
        <f t="shared" si="5"/>
        <v>0</v>
      </c>
      <c r="B21" s="78"/>
      <c r="C21" s="78"/>
      <c r="D21" s="78"/>
      <c r="E21" s="78"/>
      <c r="F21" s="212" t="str" cm="1">
        <f t="array" ref="F21">IFERROR(IF(ISBLANK(E21),"",IF(INDEX(barème,MATCH(E21,Intitulés,0))="Choix","Choisir dans la Liste",INDEX(barème,MATCH(E21,Intitulés,0)))),"")</f>
        <v/>
      </c>
      <c r="G21" s="78"/>
      <c r="H21" s="210" t="str">
        <f t="shared" si="0"/>
        <v/>
      </c>
      <c r="I21" s="169"/>
      <c r="J21" s="78"/>
      <c r="K21" s="210" t="str">
        <f t="shared" si="1"/>
        <v/>
      </c>
      <c r="L21" s="211" t="str">
        <f t="shared" si="2"/>
        <v/>
      </c>
      <c r="M21" s="187"/>
      <c r="N21" s="213" t="str">
        <f t="shared" si="3"/>
        <v/>
      </c>
      <c r="O21" s="78"/>
      <c r="P21" s="214" t="str">
        <f t="shared" si="6"/>
        <v/>
      </c>
      <c r="Q21" s="78"/>
      <c r="R21" s="74" t="str">
        <f t="shared" si="4"/>
        <v/>
      </c>
      <c r="W21" s="186"/>
      <c r="X21" s="186"/>
      <c r="Y21" s="186"/>
    </row>
    <row r="22" spans="1:25" s="73" customFormat="1" ht="42" customHeight="1" x14ac:dyDescent="0.25">
      <c r="A22" s="73">
        <f t="shared" si="5"/>
        <v>0</v>
      </c>
      <c r="B22" s="78"/>
      <c r="C22" s="78"/>
      <c r="D22" s="78"/>
      <c r="E22" s="78"/>
      <c r="F22" s="212" t="str" cm="1">
        <f t="array" ref="F22">IFERROR(IF(ISBLANK(E22),"",IF(INDEX(barème,MATCH(E22,Intitulés,0))="Choix","Choisir dans la Liste",INDEX(barème,MATCH(E22,Intitulés,0)))),"")</f>
        <v/>
      </c>
      <c r="G22" s="78"/>
      <c r="H22" s="210" t="str">
        <f t="shared" si="0"/>
        <v/>
      </c>
      <c r="I22" s="169"/>
      <c r="J22" s="78"/>
      <c r="K22" s="210" t="str">
        <f t="shared" si="1"/>
        <v/>
      </c>
      <c r="L22" s="211" t="str">
        <f t="shared" si="2"/>
        <v/>
      </c>
      <c r="M22" s="187"/>
      <c r="N22" s="213" t="str">
        <f t="shared" si="3"/>
        <v/>
      </c>
      <c r="O22" s="78"/>
      <c r="P22" s="214" t="str">
        <f t="shared" si="6"/>
        <v/>
      </c>
      <c r="Q22" s="78"/>
      <c r="R22" s="74" t="str">
        <f t="shared" si="4"/>
        <v/>
      </c>
    </row>
    <row r="23" spans="1:25" s="73" customFormat="1" ht="42" customHeight="1" x14ac:dyDescent="0.25">
      <c r="A23" s="73">
        <f t="shared" si="5"/>
        <v>0</v>
      </c>
      <c r="B23" s="78"/>
      <c r="C23" s="78"/>
      <c r="D23" s="78"/>
      <c r="E23" s="78"/>
      <c r="F23" s="212" t="str" cm="1">
        <f t="array" ref="F23">IFERROR(IF(ISBLANK(E23),"",IF(INDEX(barème,MATCH(E23,Intitulés,0))="Choix","Choisir dans la Liste",INDEX(barème,MATCH(E23,Intitulés,0)))),"")</f>
        <v/>
      </c>
      <c r="G23" s="78"/>
      <c r="H23" s="210" t="str">
        <f t="shared" si="0"/>
        <v/>
      </c>
      <c r="I23" s="169"/>
      <c r="J23" s="78"/>
      <c r="K23" s="210" t="str">
        <f t="shared" si="1"/>
        <v/>
      </c>
      <c r="L23" s="211" t="str">
        <f t="shared" si="2"/>
        <v/>
      </c>
      <c r="M23" s="187"/>
      <c r="N23" s="213" t="str">
        <f t="shared" si="3"/>
        <v/>
      </c>
      <c r="O23" s="78"/>
      <c r="P23" s="214" t="str">
        <f t="shared" si="6"/>
        <v/>
      </c>
      <c r="Q23" s="78"/>
      <c r="R23" s="74" t="str">
        <f t="shared" si="4"/>
        <v/>
      </c>
    </row>
    <row r="24" spans="1:25" s="73" customFormat="1" ht="42" customHeight="1" x14ac:dyDescent="0.25">
      <c r="A24" s="73">
        <f t="shared" si="5"/>
        <v>0</v>
      </c>
      <c r="B24" s="78"/>
      <c r="C24" s="78"/>
      <c r="D24" s="78"/>
      <c r="E24" s="78"/>
      <c r="F24" s="212" t="str" cm="1">
        <f t="array" ref="F24">IFERROR(IF(ISBLANK(E24),"",IF(INDEX(barème,MATCH(E24,Intitulés,0))="Choix","Choisir dans la Liste",INDEX(barème,MATCH(E24,Intitulés,0)))),"")</f>
        <v/>
      </c>
      <c r="G24" s="78"/>
      <c r="H24" s="210" t="str">
        <f t="shared" si="0"/>
        <v/>
      </c>
      <c r="I24" s="169"/>
      <c r="J24" s="78"/>
      <c r="K24" s="210" t="str">
        <f t="shared" si="1"/>
        <v/>
      </c>
      <c r="L24" s="211" t="str">
        <f t="shared" si="2"/>
        <v/>
      </c>
      <c r="M24" s="187"/>
      <c r="N24" s="213" t="str">
        <f t="shared" si="3"/>
        <v/>
      </c>
      <c r="O24" s="78"/>
      <c r="P24" s="214" t="str">
        <f t="shared" si="6"/>
        <v/>
      </c>
      <c r="Q24" s="78"/>
      <c r="R24" s="74" t="str">
        <f t="shared" si="4"/>
        <v/>
      </c>
    </row>
    <row r="25" spans="1:25" s="73" customFormat="1" ht="42" customHeight="1" x14ac:dyDescent="0.25">
      <c r="A25" s="73">
        <f t="shared" si="5"/>
        <v>0</v>
      </c>
      <c r="B25" s="78"/>
      <c r="C25" s="78"/>
      <c r="D25" s="78"/>
      <c r="E25" s="78"/>
      <c r="F25" s="212" t="str" cm="1">
        <f t="array" ref="F25">IFERROR(IF(ISBLANK(E25),"",IF(INDEX(barème,MATCH(E25,Intitulés,0))="Choix","Choisir dans la Liste",INDEX(barème,MATCH(E25,Intitulés,0)))),"")</f>
        <v/>
      </c>
      <c r="G25" s="78"/>
      <c r="H25" s="210" t="str">
        <f t="shared" si="0"/>
        <v/>
      </c>
      <c r="I25" s="169"/>
      <c r="J25" s="78"/>
      <c r="K25" s="210" t="str">
        <f t="shared" si="1"/>
        <v/>
      </c>
      <c r="L25" s="211" t="str">
        <f t="shared" si="2"/>
        <v/>
      </c>
      <c r="M25" s="187"/>
      <c r="N25" s="213" t="str">
        <f t="shared" si="3"/>
        <v/>
      </c>
      <c r="O25" s="78"/>
      <c r="P25" s="214" t="str">
        <f t="shared" si="6"/>
        <v/>
      </c>
      <c r="Q25" s="78"/>
      <c r="R25" s="74" t="str">
        <f t="shared" si="4"/>
        <v/>
      </c>
    </row>
    <row r="26" spans="1:25" s="73" customFormat="1" ht="42" customHeight="1" x14ac:dyDescent="0.25">
      <c r="A26" s="73">
        <f t="shared" si="5"/>
        <v>0</v>
      </c>
      <c r="B26" s="78"/>
      <c r="C26" s="78"/>
      <c r="D26" s="78"/>
      <c r="E26" s="78"/>
      <c r="F26" s="212" t="str" cm="1">
        <f t="array" ref="F26">IFERROR(IF(ISBLANK(E26),"",IF(INDEX(barème,MATCH(E26,Intitulés,0))="Choix","Choisir dans la Liste",INDEX(barème,MATCH(E26,Intitulés,0)))),"")</f>
        <v/>
      </c>
      <c r="G26" s="78"/>
      <c r="H26" s="210" t="str">
        <f t="shared" si="0"/>
        <v/>
      </c>
      <c r="I26" s="169"/>
      <c r="J26" s="78"/>
      <c r="K26" s="210" t="str">
        <f t="shared" si="1"/>
        <v/>
      </c>
      <c r="L26" s="211" t="str">
        <f t="shared" si="2"/>
        <v/>
      </c>
      <c r="M26" s="187"/>
      <c r="N26" s="213" t="str">
        <f t="shared" si="3"/>
        <v/>
      </c>
      <c r="O26" s="78"/>
      <c r="P26" s="214" t="str">
        <f t="shared" si="6"/>
        <v/>
      </c>
      <c r="Q26" s="78"/>
      <c r="R26" s="74" t="str">
        <f t="shared" si="4"/>
        <v/>
      </c>
    </row>
    <row r="27" spans="1:25" s="73" customFormat="1" ht="42" customHeight="1" x14ac:dyDescent="0.25">
      <c r="A27" s="73">
        <f t="shared" si="5"/>
        <v>0</v>
      </c>
      <c r="B27" s="78"/>
      <c r="C27" s="78"/>
      <c r="D27" s="78"/>
      <c r="E27" s="78"/>
      <c r="F27" s="212" t="str" cm="1">
        <f t="array" ref="F27">IFERROR(IF(ISBLANK(E27),"",IF(INDEX(barème,MATCH(E27,Intitulés,0))="Choix","Choisir dans la Liste",INDEX(barème,MATCH(E27,Intitulés,0)))),"")</f>
        <v/>
      </c>
      <c r="G27" s="78"/>
      <c r="H27" s="210" t="str">
        <f t="shared" si="0"/>
        <v/>
      </c>
      <c r="I27" s="169"/>
      <c r="J27" s="78"/>
      <c r="K27" s="210" t="str">
        <f t="shared" si="1"/>
        <v/>
      </c>
      <c r="L27" s="211" t="str">
        <f t="shared" si="2"/>
        <v/>
      </c>
      <c r="M27" s="187"/>
      <c r="N27" s="213" t="str">
        <f t="shared" si="3"/>
        <v/>
      </c>
      <c r="O27" s="78"/>
      <c r="P27" s="214" t="str">
        <f t="shared" si="6"/>
        <v/>
      </c>
      <c r="Q27" s="78"/>
      <c r="R27" s="74" t="str">
        <f t="shared" si="4"/>
        <v/>
      </c>
    </row>
    <row r="28" spans="1:25" s="73" customFormat="1" ht="42" customHeight="1" x14ac:dyDescent="0.25">
      <c r="A28" s="73">
        <f t="shared" si="5"/>
        <v>0</v>
      </c>
      <c r="B28" s="78"/>
      <c r="C28" s="78"/>
      <c r="D28" s="78"/>
      <c r="E28" s="78"/>
      <c r="F28" s="212" t="str" cm="1">
        <f t="array" ref="F28">IFERROR(IF(ISBLANK(E28),"",IF(INDEX(barème,MATCH(E28,Intitulés,0))="Choix","Choisir dans la Liste",INDEX(barème,MATCH(E28,Intitulés,0)))),"")</f>
        <v/>
      </c>
      <c r="G28" s="78"/>
      <c r="H28" s="210" t="str">
        <f t="shared" si="0"/>
        <v/>
      </c>
      <c r="I28" s="169"/>
      <c r="J28" s="78"/>
      <c r="K28" s="210" t="str">
        <f t="shared" si="1"/>
        <v/>
      </c>
      <c r="L28" s="211" t="str">
        <f t="shared" si="2"/>
        <v/>
      </c>
      <c r="M28" s="187"/>
      <c r="N28" s="213" t="str">
        <f t="shared" si="3"/>
        <v/>
      </c>
      <c r="O28" s="78"/>
      <c r="P28" s="214" t="str">
        <f t="shared" si="6"/>
        <v/>
      </c>
      <c r="Q28" s="78"/>
      <c r="R28" s="74" t="str">
        <f t="shared" si="4"/>
        <v/>
      </c>
    </row>
    <row r="29" spans="1:25" s="73" customFormat="1" ht="42" customHeight="1" x14ac:dyDescent="0.25">
      <c r="A29" s="73">
        <f t="shared" si="5"/>
        <v>0</v>
      </c>
      <c r="B29" s="78"/>
      <c r="C29" s="78"/>
      <c r="D29" s="78"/>
      <c r="E29" s="78"/>
      <c r="F29" s="212" t="str" cm="1">
        <f t="array" ref="F29">IFERROR(IF(ISBLANK(E29),"",IF(INDEX(barème,MATCH(E29,Intitulés,0))="Choix","Choisir dans la Liste",INDEX(barème,MATCH(E29,Intitulés,0)))),"")</f>
        <v/>
      </c>
      <c r="G29" s="78"/>
      <c r="H29" s="210" t="str">
        <f t="shared" si="0"/>
        <v/>
      </c>
      <c r="I29" s="169"/>
      <c r="J29" s="78"/>
      <c r="K29" s="210" t="str">
        <f t="shared" si="1"/>
        <v/>
      </c>
      <c r="L29" s="211" t="str">
        <f t="shared" si="2"/>
        <v/>
      </c>
      <c r="M29" s="187"/>
      <c r="N29" s="213" t="str">
        <f t="shared" si="3"/>
        <v/>
      </c>
      <c r="O29" s="78"/>
      <c r="P29" s="214" t="str">
        <f t="shared" si="6"/>
        <v/>
      </c>
      <c r="Q29" s="78"/>
      <c r="R29" s="74" t="str">
        <f t="shared" si="4"/>
        <v/>
      </c>
    </row>
    <row r="30" spans="1:25" s="73" customFormat="1" ht="42" customHeight="1" x14ac:dyDescent="0.25">
      <c r="A30" s="73">
        <f t="shared" si="5"/>
        <v>0</v>
      </c>
      <c r="B30" s="78"/>
      <c r="C30" s="78"/>
      <c r="D30" s="78"/>
      <c r="E30" s="78"/>
      <c r="F30" s="212" t="str" cm="1">
        <f t="array" ref="F30">IFERROR(IF(ISBLANK(E30),"",IF(INDEX(barème,MATCH(E30,Intitulés,0))="Choix","Choisir dans la Liste",INDEX(barème,MATCH(E30,Intitulés,0)))),"")</f>
        <v/>
      </c>
      <c r="G30" s="78"/>
      <c r="H30" s="210" t="str">
        <f t="shared" si="0"/>
        <v/>
      </c>
      <c r="I30" s="169"/>
      <c r="J30" s="78"/>
      <c r="K30" s="210" t="str">
        <f t="shared" si="1"/>
        <v/>
      </c>
      <c r="L30" s="211" t="str">
        <f t="shared" si="2"/>
        <v/>
      </c>
      <c r="M30" s="187"/>
      <c r="N30" s="213" t="str">
        <f t="shared" si="3"/>
        <v/>
      </c>
      <c r="O30" s="78"/>
      <c r="P30" s="214" t="str">
        <f t="shared" si="6"/>
        <v/>
      </c>
      <c r="Q30" s="78"/>
      <c r="R30" s="74" t="str">
        <f t="shared" si="4"/>
        <v/>
      </c>
    </row>
    <row r="31" spans="1:25" s="73" customFormat="1" ht="42" customHeight="1" x14ac:dyDescent="0.25">
      <c r="A31" s="73">
        <f t="shared" si="5"/>
        <v>0</v>
      </c>
      <c r="B31" s="78"/>
      <c r="C31" s="78"/>
      <c r="D31" s="78"/>
      <c r="E31" s="78"/>
      <c r="F31" s="212" t="str" cm="1">
        <f t="array" ref="F31">IFERROR(IF(ISBLANK(E31),"",IF(INDEX(barème,MATCH(E31,Intitulés,0))="Choix","Choisir dans la Liste",INDEX(barème,MATCH(E31,Intitulés,0)))),"")</f>
        <v/>
      </c>
      <c r="G31" s="78"/>
      <c r="H31" s="210" t="str">
        <f t="shared" si="0"/>
        <v/>
      </c>
      <c r="I31" s="169"/>
      <c r="J31" s="78"/>
      <c r="K31" s="210" t="str">
        <f t="shared" si="1"/>
        <v/>
      </c>
      <c r="L31" s="211" t="str">
        <f t="shared" si="2"/>
        <v/>
      </c>
      <c r="M31" s="187"/>
      <c r="N31" s="213" t="str">
        <f t="shared" si="3"/>
        <v/>
      </c>
      <c r="O31" s="78"/>
      <c r="P31" s="214" t="str">
        <f t="shared" si="6"/>
        <v/>
      </c>
      <c r="Q31" s="78"/>
      <c r="R31" s="74" t="str">
        <f t="shared" si="4"/>
        <v/>
      </c>
    </row>
    <row r="32" spans="1:25" s="73" customFormat="1" ht="42" customHeight="1" x14ac:dyDescent="0.25">
      <c r="A32" s="73">
        <f t="shared" si="5"/>
        <v>0</v>
      </c>
      <c r="B32" s="78"/>
      <c r="C32" s="78"/>
      <c r="D32" s="78"/>
      <c r="E32" s="78"/>
      <c r="F32" s="212" t="str" cm="1">
        <f t="array" ref="F32">IFERROR(IF(ISBLANK(E32),"",IF(INDEX(barème,MATCH(E32,Intitulés,0))="Choix","Choisir dans la Liste",INDEX(barème,MATCH(E32,Intitulés,0)))),"")</f>
        <v/>
      </c>
      <c r="G32" s="78"/>
      <c r="H32" s="210" t="str">
        <f t="shared" si="0"/>
        <v/>
      </c>
      <c r="I32" s="169"/>
      <c r="J32" s="78"/>
      <c r="K32" s="210" t="str">
        <f t="shared" si="1"/>
        <v/>
      </c>
      <c r="L32" s="211" t="str">
        <f t="shared" si="2"/>
        <v/>
      </c>
      <c r="M32" s="187"/>
      <c r="N32" s="213" t="str">
        <f t="shared" si="3"/>
        <v/>
      </c>
      <c r="O32" s="78"/>
      <c r="P32" s="214" t="str">
        <f t="shared" si="6"/>
        <v/>
      </c>
      <c r="Q32" s="78"/>
      <c r="R32" s="74" t="str">
        <f t="shared" si="4"/>
        <v/>
      </c>
    </row>
    <row r="33" spans="1:18" s="73" customFormat="1" ht="42" customHeight="1" x14ac:dyDescent="0.25">
      <c r="A33" s="73">
        <f t="shared" si="5"/>
        <v>0</v>
      </c>
      <c r="B33" s="78"/>
      <c r="C33" s="78"/>
      <c r="D33" s="78"/>
      <c r="E33" s="78"/>
      <c r="F33" s="212" t="str" cm="1">
        <f t="array" ref="F33">IFERROR(IF(ISBLANK(E33),"",IF(INDEX(barème,MATCH(E33,Intitulés,0))="Choix","Choisir dans la Liste",INDEX(barème,MATCH(E33,Intitulés,0)))),"")</f>
        <v/>
      </c>
      <c r="G33" s="78"/>
      <c r="H33" s="210" t="str">
        <f t="shared" si="0"/>
        <v/>
      </c>
      <c r="I33" s="169"/>
      <c r="J33" s="78"/>
      <c r="K33" s="210" t="str">
        <f t="shared" si="1"/>
        <v/>
      </c>
      <c r="L33" s="211" t="str">
        <f t="shared" si="2"/>
        <v/>
      </c>
      <c r="M33" s="187"/>
      <c r="N33" s="213" t="str">
        <f t="shared" si="3"/>
        <v/>
      </c>
      <c r="O33" s="78"/>
      <c r="P33" s="214" t="str">
        <f t="shared" si="6"/>
        <v/>
      </c>
      <c r="Q33" s="78"/>
      <c r="R33" s="74" t="str">
        <f t="shared" si="4"/>
        <v/>
      </c>
    </row>
    <row r="34" spans="1:18" s="73" customFormat="1" ht="42" customHeight="1" x14ac:dyDescent="0.25">
      <c r="A34" s="73">
        <f t="shared" si="5"/>
        <v>0</v>
      </c>
      <c r="B34" s="78"/>
      <c r="C34" s="78"/>
      <c r="D34" s="78"/>
      <c r="E34" s="78"/>
      <c r="F34" s="212" t="str" cm="1">
        <f t="array" ref="F34">IFERROR(IF(ISBLANK(E34),"",IF(INDEX(barème,MATCH(E34,Intitulés,0))="Choix","Choisir dans la Liste",INDEX(barème,MATCH(E34,Intitulés,0)))),"")</f>
        <v/>
      </c>
      <c r="G34" s="78"/>
      <c r="H34" s="210" t="str">
        <f t="shared" si="0"/>
        <v/>
      </c>
      <c r="I34" s="169"/>
      <c r="J34" s="78"/>
      <c r="K34" s="210" t="str">
        <f t="shared" si="1"/>
        <v/>
      </c>
      <c r="L34" s="211" t="str">
        <f t="shared" si="2"/>
        <v/>
      </c>
      <c r="M34" s="187"/>
      <c r="N34" s="213" t="str">
        <f t="shared" si="3"/>
        <v/>
      </c>
      <c r="O34" s="78"/>
      <c r="P34" s="214" t="str">
        <f t="shared" si="6"/>
        <v/>
      </c>
      <c r="Q34" s="78"/>
      <c r="R34" s="74" t="str">
        <f t="shared" si="4"/>
        <v/>
      </c>
    </row>
    <row r="35" spans="1:18" s="73" customFormat="1" ht="42" customHeight="1" x14ac:dyDescent="0.25">
      <c r="A35" s="73">
        <f t="shared" si="5"/>
        <v>0</v>
      </c>
      <c r="B35" s="78"/>
      <c r="C35" s="78"/>
      <c r="D35" s="78"/>
      <c r="E35" s="78"/>
      <c r="F35" s="212" t="str" cm="1">
        <f t="array" ref="F35">IFERROR(IF(ISBLANK(E35),"",IF(INDEX(barème,MATCH(E35,Intitulés,0))="Choix","Choisir dans la Liste",INDEX(barème,MATCH(E35,Intitulés,0)))),"")</f>
        <v/>
      </c>
      <c r="G35" s="78"/>
      <c r="H35" s="210" t="str">
        <f t="shared" si="0"/>
        <v/>
      </c>
      <c r="I35" s="169"/>
      <c r="J35" s="78"/>
      <c r="K35" s="210" t="str">
        <f t="shared" si="1"/>
        <v/>
      </c>
      <c r="L35" s="211" t="str">
        <f t="shared" si="2"/>
        <v/>
      </c>
      <c r="M35" s="187"/>
      <c r="N35" s="213" t="str">
        <f t="shared" si="3"/>
        <v/>
      </c>
      <c r="O35" s="78"/>
      <c r="P35" s="214" t="str">
        <f t="shared" si="6"/>
        <v/>
      </c>
      <c r="Q35" s="78"/>
      <c r="R35" s="74" t="str">
        <f t="shared" si="4"/>
        <v/>
      </c>
    </row>
    <row r="36" spans="1:18" s="73" customFormat="1" ht="42" customHeight="1" x14ac:dyDescent="0.25">
      <c r="A36" s="73">
        <f t="shared" si="5"/>
        <v>0</v>
      </c>
      <c r="B36" s="78"/>
      <c r="C36" s="78"/>
      <c r="D36" s="78"/>
      <c r="E36" s="78"/>
      <c r="F36" s="212" t="str" cm="1">
        <f t="array" ref="F36">IFERROR(IF(ISBLANK(E36),"",IF(INDEX(barème,MATCH(E36,Intitulés,0))="Choix","Choisir dans la Liste",INDEX(barème,MATCH(E36,Intitulés,0)))),"")</f>
        <v/>
      </c>
      <c r="G36" s="78"/>
      <c r="H36" s="210" t="str">
        <f t="shared" si="0"/>
        <v/>
      </c>
      <c r="I36" s="169"/>
      <c r="J36" s="78"/>
      <c r="K36" s="210" t="str">
        <f t="shared" si="1"/>
        <v/>
      </c>
      <c r="L36" s="211" t="str">
        <f t="shared" si="2"/>
        <v/>
      </c>
      <c r="M36" s="187"/>
      <c r="N36" s="213" t="str">
        <f t="shared" si="3"/>
        <v/>
      </c>
      <c r="O36" s="78"/>
      <c r="P36" s="214" t="str">
        <f t="shared" si="6"/>
        <v/>
      </c>
      <c r="Q36" s="78"/>
      <c r="R36" s="74" t="str">
        <f t="shared" si="4"/>
        <v/>
      </c>
    </row>
    <row r="37" spans="1:18" s="73" customFormat="1" ht="42" customHeight="1" x14ac:dyDescent="0.25">
      <c r="A37" s="73">
        <f t="shared" si="5"/>
        <v>0</v>
      </c>
      <c r="B37" s="78"/>
      <c r="C37" s="78"/>
      <c r="D37" s="78"/>
      <c r="E37" s="78"/>
      <c r="F37" s="212" t="str" cm="1">
        <f t="array" ref="F37">IFERROR(IF(ISBLANK(E37),"",IF(INDEX(barème,MATCH(E37,Intitulés,0))="Choix","Choisir dans la Liste",INDEX(barème,MATCH(E37,Intitulés,0)))),"")</f>
        <v/>
      </c>
      <c r="G37" s="78"/>
      <c r="H37" s="210" t="str">
        <f t="shared" si="0"/>
        <v/>
      </c>
      <c r="I37" s="169"/>
      <c r="J37" s="78"/>
      <c r="K37" s="210" t="str">
        <f t="shared" si="1"/>
        <v/>
      </c>
      <c r="L37" s="211" t="str">
        <f t="shared" si="2"/>
        <v/>
      </c>
      <c r="M37" s="187"/>
      <c r="N37" s="213" t="str">
        <f t="shared" si="3"/>
        <v/>
      </c>
      <c r="O37" s="78"/>
      <c r="P37" s="214" t="str">
        <f t="shared" si="6"/>
        <v/>
      </c>
      <c r="Q37" s="78"/>
      <c r="R37" s="74" t="str">
        <f t="shared" si="4"/>
        <v/>
      </c>
    </row>
    <row r="38" spans="1:18" s="73" customFormat="1" ht="42" customHeight="1" x14ac:dyDescent="0.25">
      <c r="A38" s="73">
        <f t="shared" si="5"/>
        <v>0</v>
      </c>
      <c r="B38" s="78"/>
      <c r="C38" s="78"/>
      <c r="D38" s="78"/>
      <c r="E38" s="78"/>
      <c r="F38" s="212" t="str" cm="1">
        <f t="array" ref="F38">IFERROR(IF(ISBLANK(E38),"",IF(INDEX(barème,MATCH(E38,Intitulés,0))="Choix","Choisir dans la Liste",INDEX(barème,MATCH(E38,Intitulés,0)))),"")</f>
        <v/>
      </c>
      <c r="G38" s="78"/>
      <c r="H38" s="210" t="str">
        <f t="shared" si="0"/>
        <v/>
      </c>
      <c r="I38" s="169"/>
      <c r="J38" s="78"/>
      <c r="K38" s="210" t="str">
        <f t="shared" si="1"/>
        <v/>
      </c>
      <c r="L38" s="211" t="str">
        <f t="shared" si="2"/>
        <v/>
      </c>
      <c r="M38" s="187"/>
      <c r="N38" s="213" t="str">
        <f t="shared" si="3"/>
        <v/>
      </c>
      <c r="O38" s="78"/>
      <c r="P38" s="214" t="str">
        <f t="shared" si="6"/>
        <v/>
      </c>
      <c r="Q38" s="78"/>
      <c r="R38" s="74" t="str">
        <f t="shared" si="4"/>
        <v/>
      </c>
    </row>
    <row r="39" spans="1:18" s="73" customFormat="1" ht="42" customHeight="1" x14ac:dyDescent="0.25">
      <c r="A39" s="73">
        <f t="shared" si="5"/>
        <v>0</v>
      </c>
      <c r="B39" s="78"/>
      <c r="C39" s="78"/>
      <c r="D39" s="78"/>
      <c r="E39" s="78"/>
      <c r="F39" s="212" t="str" cm="1">
        <f t="array" ref="F39">IFERROR(IF(ISBLANK(E39),"",IF(INDEX(barème,MATCH(E39,Intitulés,0))="Choix","Choisir dans la Liste",INDEX(barème,MATCH(E39,Intitulés,0)))),"")</f>
        <v/>
      </c>
      <c r="G39" s="78"/>
      <c r="H39" s="210" t="str">
        <f t="shared" si="0"/>
        <v/>
      </c>
      <c r="I39" s="169"/>
      <c r="J39" s="78"/>
      <c r="K39" s="210" t="str">
        <f t="shared" si="1"/>
        <v/>
      </c>
      <c r="L39" s="211" t="str">
        <f t="shared" si="2"/>
        <v/>
      </c>
      <c r="M39" s="187"/>
      <c r="N39" s="213" t="str">
        <f t="shared" si="3"/>
        <v/>
      </c>
      <c r="O39" s="78"/>
      <c r="P39" s="214" t="str">
        <f t="shared" si="6"/>
        <v/>
      </c>
      <c r="Q39" s="78"/>
      <c r="R39" s="74" t="str">
        <f t="shared" si="4"/>
        <v/>
      </c>
    </row>
    <row r="40" spans="1:18" s="73" customFormat="1" ht="42" customHeight="1" x14ac:dyDescent="0.25">
      <c r="A40" s="73">
        <f t="shared" si="5"/>
        <v>0</v>
      </c>
      <c r="B40" s="78"/>
      <c r="C40" s="78"/>
      <c r="D40" s="78"/>
      <c r="E40" s="78"/>
      <c r="F40" s="212" t="str" cm="1">
        <f t="array" ref="F40">IFERROR(IF(ISBLANK(E40),"",IF(INDEX(barème,MATCH(E40,Intitulés,0))="Choix","Choisir dans la Liste",INDEX(barème,MATCH(E40,Intitulés,0)))),"")</f>
        <v/>
      </c>
      <c r="G40" s="78"/>
      <c r="H40" s="210" t="str">
        <f t="shared" si="0"/>
        <v/>
      </c>
      <c r="I40" s="169"/>
      <c r="J40" s="78"/>
      <c r="K40" s="210" t="str">
        <f t="shared" si="1"/>
        <v/>
      </c>
      <c r="L40" s="211" t="str">
        <f t="shared" si="2"/>
        <v/>
      </c>
      <c r="M40" s="187"/>
      <c r="N40" s="213" t="str">
        <f t="shared" si="3"/>
        <v/>
      </c>
      <c r="O40" s="78"/>
      <c r="P40" s="214" t="str">
        <f t="shared" si="6"/>
        <v/>
      </c>
      <c r="Q40" s="78"/>
      <c r="R40" s="74" t="str">
        <f t="shared" si="4"/>
        <v/>
      </c>
    </row>
    <row r="41" spans="1:18" s="73" customFormat="1" ht="42" customHeight="1" x14ac:dyDescent="0.25">
      <c r="A41" s="73">
        <f t="shared" si="5"/>
        <v>0</v>
      </c>
      <c r="B41" s="78"/>
      <c r="C41" s="78"/>
      <c r="D41" s="78"/>
      <c r="E41" s="78"/>
      <c r="F41" s="212" t="str" cm="1">
        <f t="array" ref="F41">IFERROR(IF(ISBLANK(E41),"",IF(INDEX(barème,MATCH(E41,Intitulés,0))="Choix","Choisir dans la Liste",INDEX(barème,MATCH(E41,Intitulés,0)))),"")</f>
        <v/>
      </c>
      <c r="G41" s="78"/>
      <c r="H41" s="210" t="str">
        <f t="shared" si="0"/>
        <v/>
      </c>
      <c r="I41" s="169"/>
      <c r="J41" s="78"/>
      <c r="K41" s="210" t="str">
        <f t="shared" si="1"/>
        <v/>
      </c>
      <c r="L41" s="211" t="str">
        <f t="shared" si="2"/>
        <v/>
      </c>
      <c r="M41" s="187"/>
      <c r="N41" s="213" t="str">
        <f t="shared" si="3"/>
        <v/>
      </c>
      <c r="O41" s="78"/>
      <c r="P41" s="214" t="str">
        <f t="shared" si="6"/>
        <v/>
      </c>
      <c r="Q41" s="78"/>
      <c r="R41" s="74" t="str">
        <f t="shared" si="4"/>
        <v/>
      </c>
    </row>
    <row r="42" spans="1:18" s="73" customFormat="1" ht="42" customHeight="1" x14ac:dyDescent="0.25">
      <c r="A42" s="73">
        <f t="shared" si="5"/>
        <v>0</v>
      </c>
      <c r="B42" s="78"/>
      <c r="C42" s="78"/>
      <c r="D42" s="78"/>
      <c r="E42" s="78"/>
      <c r="F42" s="212" t="str" cm="1">
        <f t="array" ref="F42">IFERROR(IF(ISBLANK(E42),"",IF(INDEX(barème,MATCH(E42,Intitulés,0))="Choix","Choisir dans la Liste",INDEX(barème,MATCH(E42,Intitulés,0)))),"")</f>
        <v/>
      </c>
      <c r="G42" s="78"/>
      <c r="H42" s="210" t="str">
        <f t="shared" si="0"/>
        <v/>
      </c>
      <c r="I42" s="169"/>
      <c r="J42" s="78"/>
      <c r="K42" s="210" t="str">
        <f t="shared" si="1"/>
        <v/>
      </c>
      <c r="L42" s="211" t="str">
        <f t="shared" si="2"/>
        <v/>
      </c>
      <c r="M42" s="187"/>
      <c r="N42" s="213" t="str">
        <f t="shared" si="3"/>
        <v/>
      </c>
      <c r="O42" s="78"/>
      <c r="P42" s="214" t="str">
        <f t="shared" si="6"/>
        <v/>
      </c>
      <c r="Q42" s="78"/>
      <c r="R42" s="74" t="str">
        <f t="shared" si="4"/>
        <v/>
      </c>
    </row>
    <row r="43" spans="1:18" s="73" customFormat="1" ht="42" customHeight="1" x14ac:dyDescent="0.25">
      <c r="A43" s="73">
        <f t="shared" si="5"/>
        <v>0</v>
      </c>
      <c r="B43" s="78"/>
      <c r="C43" s="78"/>
      <c r="D43" s="78"/>
      <c r="E43" s="78"/>
      <c r="F43" s="212" t="str" cm="1">
        <f t="array" ref="F43">IFERROR(IF(ISBLANK(E43),"",IF(INDEX(barème,MATCH(E43,Intitulés,0))="Choix","Choisir dans la Liste",INDEX(barème,MATCH(E43,Intitulés,0)))),"")</f>
        <v/>
      </c>
      <c r="G43" s="78"/>
      <c r="H43" s="210" t="str">
        <f t="shared" si="0"/>
        <v/>
      </c>
      <c r="I43" s="169"/>
      <c r="J43" s="78"/>
      <c r="K43" s="210" t="str">
        <f t="shared" si="1"/>
        <v/>
      </c>
      <c r="L43" s="211" t="str">
        <f t="shared" si="2"/>
        <v/>
      </c>
      <c r="M43" s="187"/>
      <c r="N43" s="213" t="str">
        <f t="shared" si="3"/>
        <v/>
      </c>
      <c r="O43" s="78"/>
      <c r="P43" s="214" t="str">
        <f t="shared" si="6"/>
        <v/>
      </c>
      <c r="Q43" s="78"/>
      <c r="R43" s="74" t="str">
        <f t="shared" si="4"/>
        <v/>
      </c>
    </row>
    <row r="44" spans="1:18" s="73" customFormat="1" ht="42" customHeight="1" x14ac:dyDescent="0.25">
      <c r="A44" s="73">
        <f t="shared" si="5"/>
        <v>0</v>
      </c>
      <c r="B44" s="78"/>
      <c r="C44" s="78"/>
      <c r="D44" s="78"/>
      <c r="E44" s="78"/>
      <c r="F44" s="212" t="str" cm="1">
        <f t="array" ref="F44">IFERROR(IF(ISBLANK(E44),"",IF(INDEX(barème,MATCH(E44,Intitulés,0))="Choix","Choisir dans la Liste",INDEX(barème,MATCH(E44,Intitulés,0)))),"")</f>
        <v/>
      </c>
      <c r="G44" s="78"/>
      <c r="H44" s="210" t="str">
        <f t="shared" si="0"/>
        <v/>
      </c>
      <c r="I44" s="169"/>
      <c r="J44" s="78"/>
      <c r="K44" s="210" t="str">
        <f t="shared" si="1"/>
        <v/>
      </c>
      <c r="L44" s="211" t="str">
        <f t="shared" si="2"/>
        <v/>
      </c>
      <c r="M44" s="187"/>
      <c r="N44" s="213" t="str">
        <f t="shared" si="3"/>
        <v/>
      </c>
      <c r="O44" s="78"/>
      <c r="P44" s="214" t="str">
        <f t="shared" si="6"/>
        <v/>
      </c>
      <c r="Q44" s="78"/>
      <c r="R44" s="74" t="str">
        <f t="shared" si="4"/>
        <v/>
      </c>
    </row>
    <row r="45" spans="1:18" s="73" customFormat="1" ht="42" customHeight="1" x14ac:dyDescent="0.25">
      <c r="A45" s="73">
        <f t="shared" si="5"/>
        <v>0</v>
      </c>
      <c r="B45" s="78"/>
      <c r="C45" s="78"/>
      <c r="D45" s="78"/>
      <c r="E45" s="78"/>
      <c r="F45" s="212" t="str" cm="1">
        <f t="array" ref="F45">IFERROR(IF(ISBLANK(E45),"",IF(INDEX(barème,MATCH(E45,Intitulés,0))="Choix","Choisir dans la Liste",INDEX(barème,MATCH(E45,Intitulés,0)))),"")</f>
        <v/>
      </c>
      <c r="G45" s="78"/>
      <c r="H45" s="210" t="str">
        <f t="shared" si="0"/>
        <v/>
      </c>
      <c r="I45" s="169"/>
      <c r="J45" s="78"/>
      <c r="K45" s="210" t="str">
        <f t="shared" si="1"/>
        <v/>
      </c>
      <c r="L45" s="211" t="str">
        <f t="shared" si="2"/>
        <v/>
      </c>
      <c r="M45" s="187"/>
      <c r="N45" s="213" t="str">
        <f t="shared" si="3"/>
        <v/>
      </c>
      <c r="O45" s="78"/>
      <c r="P45" s="214" t="str">
        <f t="shared" si="6"/>
        <v/>
      </c>
      <c r="Q45" s="78"/>
      <c r="R45" s="74" t="str">
        <f t="shared" si="4"/>
        <v/>
      </c>
    </row>
    <row r="46" spans="1:18" s="73" customFormat="1" ht="42" customHeight="1" x14ac:dyDescent="0.25">
      <c r="A46" s="73">
        <f t="shared" si="5"/>
        <v>0</v>
      </c>
      <c r="B46" s="78"/>
      <c r="C46" s="78"/>
      <c r="D46" s="78"/>
      <c r="E46" s="78"/>
      <c r="F46" s="212" t="str" cm="1">
        <f t="array" ref="F46">IFERROR(IF(ISBLANK(E46),"",IF(INDEX(barème,MATCH(E46,Intitulés,0))="Choix","Choisir dans la Liste",INDEX(barème,MATCH(E46,Intitulés,0)))),"")</f>
        <v/>
      </c>
      <c r="G46" s="78"/>
      <c r="H46" s="210" t="str">
        <f t="shared" si="0"/>
        <v/>
      </c>
      <c r="I46" s="169"/>
      <c r="J46" s="78"/>
      <c r="K46" s="210" t="str">
        <f t="shared" si="1"/>
        <v/>
      </c>
      <c r="L46" s="211" t="str">
        <f t="shared" si="2"/>
        <v/>
      </c>
      <c r="M46" s="187"/>
      <c r="N46" s="213" t="str">
        <f t="shared" si="3"/>
        <v/>
      </c>
      <c r="O46" s="78"/>
      <c r="P46" s="214" t="str">
        <f t="shared" si="6"/>
        <v/>
      </c>
      <c r="Q46" s="78"/>
      <c r="R46" s="74" t="str">
        <f t="shared" si="4"/>
        <v/>
      </c>
    </row>
    <row r="47" spans="1:18" s="73" customFormat="1" ht="42" customHeight="1" x14ac:dyDescent="0.25">
      <c r="A47" s="73">
        <f t="shared" si="5"/>
        <v>0</v>
      </c>
      <c r="B47" s="78"/>
      <c r="C47" s="78"/>
      <c r="D47" s="78"/>
      <c r="E47" s="78"/>
      <c r="F47" s="212" t="str" cm="1">
        <f t="array" ref="F47">IFERROR(IF(ISBLANK(E47),"",IF(INDEX(barème,MATCH(E47,Intitulés,0))="Choix","Choisir dans la Liste",INDEX(barème,MATCH(E47,Intitulés,0)))),"")</f>
        <v/>
      </c>
      <c r="G47" s="78"/>
      <c r="H47" s="210" t="str">
        <f t="shared" si="0"/>
        <v/>
      </c>
      <c r="I47" s="169"/>
      <c r="J47" s="78"/>
      <c r="K47" s="210" t="str">
        <f t="shared" si="1"/>
        <v/>
      </c>
      <c r="L47" s="211" t="str">
        <f t="shared" si="2"/>
        <v/>
      </c>
      <c r="M47" s="187"/>
      <c r="N47" s="213" t="str">
        <f t="shared" si="3"/>
        <v/>
      </c>
      <c r="O47" s="78"/>
      <c r="P47" s="214" t="str">
        <f t="shared" si="6"/>
        <v/>
      </c>
      <c r="Q47" s="78"/>
      <c r="R47" s="74" t="str">
        <f t="shared" si="4"/>
        <v/>
      </c>
    </row>
    <row r="48" spans="1:18" s="73" customFormat="1" ht="42" customHeight="1" x14ac:dyDescent="0.25">
      <c r="A48" s="73">
        <f t="shared" si="5"/>
        <v>0</v>
      </c>
      <c r="B48" s="78"/>
      <c r="C48" s="78"/>
      <c r="D48" s="78"/>
      <c r="E48" s="78"/>
      <c r="F48" s="212" t="str" cm="1">
        <f t="array" ref="F48">IFERROR(IF(ISBLANK(E48),"",IF(INDEX(barème,MATCH(E48,Intitulés,0))="Choix","Choisir dans la Liste",INDEX(barème,MATCH(E48,Intitulés,0)))),"")</f>
        <v/>
      </c>
      <c r="G48" s="78"/>
      <c r="H48" s="210" t="str">
        <f t="shared" si="0"/>
        <v/>
      </c>
      <c r="I48" s="169"/>
      <c r="J48" s="78"/>
      <c r="K48" s="210" t="str">
        <f t="shared" si="1"/>
        <v/>
      </c>
      <c r="L48" s="211" t="str">
        <f t="shared" si="2"/>
        <v/>
      </c>
      <c r="M48" s="187"/>
      <c r="N48" s="213" t="str">
        <f t="shared" si="3"/>
        <v/>
      </c>
      <c r="O48" s="78"/>
      <c r="P48" s="214" t="str">
        <f t="shared" si="6"/>
        <v/>
      </c>
      <c r="Q48" s="78"/>
      <c r="R48" s="74" t="str">
        <f t="shared" si="4"/>
        <v/>
      </c>
    </row>
    <row r="49" spans="1:18" s="73" customFormat="1" ht="42" customHeight="1" x14ac:dyDescent="0.25">
      <c r="A49" s="73">
        <f t="shared" si="5"/>
        <v>0</v>
      </c>
      <c r="B49" s="78"/>
      <c r="C49" s="78"/>
      <c r="D49" s="78"/>
      <c r="E49" s="78"/>
      <c r="F49" s="212" t="str" cm="1">
        <f t="array" ref="F49">IFERROR(IF(ISBLANK(E49),"",IF(INDEX(barème,MATCH(E49,Intitulés,0))="Choix","Choisir dans la Liste",INDEX(barème,MATCH(E49,Intitulés,0)))),"")</f>
        <v/>
      </c>
      <c r="G49" s="78"/>
      <c r="H49" s="210" t="str">
        <f t="shared" si="0"/>
        <v/>
      </c>
      <c r="I49" s="169"/>
      <c r="J49" s="78"/>
      <c r="K49" s="210" t="str">
        <f t="shared" si="1"/>
        <v/>
      </c>
      <c r="L49" s="211" t="str">
        <f t="shared" si="2"/>
        <v/>
      </c>
      <c r="M49" s="187"/>
      <c r="N49" s="213" t="str">
        <f t="shared" si="3"/>
        <v/>
      </c>
      <c r="O49" s="78"/>
      <c r="P49" s="214" t="str">
        <f t="shared" si="6"/>
        <v/>
      </c>
      <c r="Q49" s="78"/>
      <c r="R49" s="74" t="str">
        <f t="shared" si="4"/>
        <v/>
      </c>
    </row>
    <row r="50" spans="1:18" s="73" customFormat="1" ht="42" customHeight="1" x14ac:dyDescent="0.25">
      <c r="A50" s="73">
        <f t="shared" si="5"/>
        <v>0</v>
      </c>
      <c r="B50" s="78"/>
      <c r="C50" s="78"/>
      <c r="D50" s="78"/>
      <c r="E50" s="78"/>
      <c r="F50" s="212" t="str" cm="1">
        <f t="array" ref="F50">IFERROR(IF(ISBLANK(E50),"",IF(INDEX(barème,MATCH(E50,Intitulés,0))="Choix","Choisir dans la Liste",INDEX(barème,MATCH(E50,Intitulés,0)))),"")</f>
        <v/>
      </c>
      <c r="G50" s="78"/>
      <c r="H50" s="210" t="str">
        <f t="shared" si="0"/>
        <v/>
      </c>
      <c r="I50" s="169"/>
      <c r="J50" s="78"/>
      <c r="K50" s="210" t="str">
        <f t="shared" si="1"/>
        <v/>
      </c>
      <c r="L50" s="211" t="str">
        <f t="shared" si="2"/>
        <v/>
      </c>
      <c r="M50" s="187"/>
      <c r="N50" s="213" t="str">
        <f t="shared" si="3"/>
        <v/>
      </c>
      <c r="O50" s="78"/>
      <c r="P50" s="214" t="str">
        <f t="shared" si="6"/>
        <v/>
      </c>
      <c r="Q50" s="78"/>
      <c r="R50" s="74" t="str">
        <f t="shared" si="4"/>
        <v/>
      </c>
    </row>
    <row r="51" spans="1:18" s="73" customFormat="1" ht="42" customHeight="1" x14ac:dyDescent="0.25">
      <c r="A51" s="73">
        <f t="shared" si="5"/>
        <v>0</v>
      </c>
      <c r="B51" s="78"/>
      <c r="C51" s="78"/>
      <c r="D51" s="78"/>
      <c r="E51" s="78"/>
      <c r="F51" s="212" t="str" cm="1">
        <f t="array" ref="F51">IFERROR(IF(ISBLANK(E51),"",IF(INDEX(barème,MATCH(E51,Intitulés,0))="Choix","Choisir dans la Liste",INDEX(barème,MATCH(E51,Intitulés,0)))),"")</f>
        <v/>
      </c>
      <c r="G51" s="78"/>
      <c r="H51" s="210" t="str">
        <f t="shared" si="0"/>
        <v/>
      </c>
      <c r="I51" s="169"/>
      <c r="J51" s="78"/>
      <c r="K51" s="210" t="str">
        <f t="shared" si="1"/>
        <v/>
      </c>
      <c r="L51" s="211" t="str">
        <f t="shared" si="2"/>
        <v/>
      </c>
      <c r="M51" s="187"/>
      <c r="N51" s="213" t="str">
        <f t="shared" si="3"/>
        <v/>
      </c>
      <c r="O51" s="78"/>
      <c r="P51" s="214" t="str">
        <f t="shared" si="6"/>
        <v/>
      </c>
      <c r="Q51" s="78"/>
      <c r="R51" s="74" t="str">
        <f t="shared" si="4"/>
        <v/>
      </c>
    </row>
    <row r="52" spans="1:18" s="73" customFormat="1" ht="42" customHeight="1" x14ac:dyDescent="0.25">
      <c r="A52" s="73">
        <f t="shared" si="5"/>
        <v>0</v>
      </c>
      <c r="B52" s="78"/>
      <c r="C52" s="78"/>
      <c r="D52" s="78"/>
      <c r="E52" s="78"/>
      <c r="F52" s="212" t="str" cm="1">
        <f t="array" ref="F52">IFERROR(IF(ISBLANK(E52),"",IF(INDEX(barème,MATCH(E52,Intitulés,0))="Choix","Choisir dans la Liste",INDEX(barème,MATCH(E52,Intitulés,0)))),"")</f>
        <v/>
      </c>
      <c r="G52" s="78"/>
      <c r="H52" s="210" t="str">
        <f t="shared" si="0"/>
        <v/>
      </c>
      <c r="I52" s="169"/>
      <c r="J52" s="78"/>
      <c r="K52" s="210" t="str">
        <f t="shared" si="1"/>
        <v/>
      </c>
      <c r="L52" s="211" t="str">
        <f t="shared" si="2"/>
        <v/>
      </c>
      <c r="M52" s="187"/>
      <c r="N52" s="213" t="str">
        <f t="shared" si="3"/>
        <v/>
      </c>
      <c r="O52" s="78"/>
      <c r="P52" s="214" t="str">
        <f t="shared" si="6"/>
        <v/>
      </c>
      <c r="Q52" s="78"/>
      <c r="R52" s="74" t="str">
        <f t="shared" si="4"/>
        <v/>
      </c>
    </row>
    <row r="53" spans="1:18" s="73" customFormat="1" ht="42" customHeight="1" x14ac:dyDescent="0.25">
      <c r="A53" s="73">
        <f t="shared" si="5"/>
        <v>0</v>
      </c>
      <c r="B53" s="78"/>
      <c r="C53" s="78"/>
      <c r="D53" s="78"/>
      <c r="E53" s="78"/>
      <c r="F53" s="212" t="str" cm="1">
        <f t="array" ref="F53">IFERROR(IF(ISBLANK(E53),"",IF(INDEX(barème,MATCH(E53,Intitulés,0))="Choix","Choisir dans la Liste",INDEX(barème,MATCH(E53,Intitulés,0)))),"")</f>
        <v/>
      </c>
      <c r="G53" s="78"/>
      <c r="H53" s="210" t="str">
        <f t="shared" si="0"/>
        <v/>
      </c>
      <c r="I53" s="169"/>
      <c r="J53" s="78"/>
      <c r="K53" s="210" t="str">
        <f t="shared" si="1"/>
        <v/>
      </c>
      <c r="L53" s="211" t="str">
        <f t="shared" si="2"/>
        <v/>
      </c>
      <c r="M53" s="187"/>
      <c r="N53" s="213" t="str">
        <f t="shared" si="3"/>
        <v/>
      </c>
      <c r="O53" s="78"/>
      <c r="P53" s="214" t="str">
        <f t="shared" si="6"/>
        <v/>
      </c>
      <c r="Q53" s="78"/>
      <c r="R53" s="74" t="str">
        <f t="shared" si="4"/>
        <v/>
      </c>
    </row>
    <row r="54" spans="1:18" s="73" customFormat="1" ht="42" customHeight="1" x14ac:dyDescent="0.25">
      <c r="A54" s="73">
        <f t="shared" si="5"/>
        <v>0</v>
      </c>
      <c r="B54" s="78"/>
      <c r="C54" s="78"/>
      <c r="D54" s="78"/>
      <c r="E54" s="78"/>
      <c r="F54" s="212" t="str" cm="1">
        <f t="array" ref="F54">IFERROR(IF(ISBLANK(E54),"",IF(INDEX(barème,MATCH(E54,Intitulés,0))="Choix","Choisir dans la Liste",INDEX(barème,MATCH(E54,Intitulés,0)))),"")</f>
        <v/>
      </c>
      <c r="G54" s="78"/>
      <c r="H54" s="210" t="str">
        <f t="shared" si="0"/>
        <v/>
      </c>
      <c r="I54" s="169"/>
      <c r="J54" s="78"/>
      <c r="K54" s="210" t="str">
        <f t="shared" si="1"/>
        <v/>
      </c>
      <c r="L54" s="211" t="str">
        <f t="shared" si="2"/>
        <v/>
      </c>
      <c r="M54" s="187"/>
      <c r="N54" s="213" t="str">
        <f t="shared" si="3"/>
        <v/>
      </c>
      <c r="O54" s="78"/>
      <c r="P54" s="214" t="str">
        <f t="shared" si="6"/>
        <v/>
      </c>
      <c r="Q54" s="78"/>
      <c r="R54" s="74" t="str">
        <f t="shared" si="4"/>
        <v/>
      </c>
    </row>
    <row r="55" spans="1:18" s="73" customFormat="1" ht="42" customHeight="1" x14ac:dyDescent="0.25">
      <c r="A55" s="73">
        <f t="shared" si="5"/>
        <v>0</v>
      </c>
      <c r="B55" s="78"/>
      <c r="C55" s="78"/>
      <c r="D55" s="78"/>
      <c r="E55" s="78"/>
      <c r="F55" s="212" t="str" cm="1">
        <f t="array" ref="F55">IFERROR(IF(ISBLANK(E55),"",IF(INDEX(barème,MATCH(E55,Intitulés,0))="Choix","Choisir dans la Liste",INDEX(barème,MATCH(E55,Intitulés,0)))),"")</f>
        <v/>
      </c>
      <c r="G55" s="78"/>
      <c r="H55" s="210" t="str">
        <f t="shared" si="0"/>
        <v/>
      </c>
      <c r="I55" s="169"/>
      <c r="J55" s="78"/>
      <c r="K55" s="210" t="str">
        <f t="shared" si="1"/>
        <v/>
      </c>
      <c r="L55" s="211" t="str">
        <f t="shared" si="2"/>
        <v/>
      </c>
      <c r="M55" s="187"/>
      <c r="N55" s="213" t="str">
        <f t="shared" si="3"/>
        <v/>
      </c>
      <c r="O55" s="78"/>
      <c r="P55" s="214" t="str">
        <f t="shared" si="6"/>
        <v/>
      </c>
      <c r="Q55" s="78"/>
      <c r="R55" s="74" t="str">
        <f t="shared" si="4"/>
        <v/>
      </c>
    </row>
    <row r="56" spans="1:18" s="73" customFormat="1" ht="42" customHeight="1" x14ac:dyDescent="0.25">
      <c r="A56" s="73">
        <f t="shared" si="5"/>
        <v>0</v>
      </c>
      <c r="B56" s="78"/>
      <c r="C56" s="78"/>
      <c r="D56" s="78"/>
      <c r="E56" s="78"/>
      <c r="F56" s="212" t="str" cm="1">
        <f t="array" ref="F56">IFERROR(IF(ISBLANK(E56),"",IF(INDEX(barème,MATCH(E56,Intitulés,0))="Choix","Choisir dans la Liste",INDEX(barème,MATCH(E56,Intitulés,0)))),"")</f>
        <v/>
      </c>
      <c r="G56" s="78"/>
      <c r="H56" s="210" t="str">
        <f t="shared" si="0"/>
        <v/>
      </c>
      <c r="I56" s="169"/>
      <c r="J56" s="78"/>
      <c r="K56" s="210" t="str">
        <f t="shared" si="1"/>
        <v/>
      </c>
      <c r="L56" s="211" t="str">
        <f t="shared" si="2"/>
        <v/>
      </c>
      <c r="M56" s="187"/>
      <c r="N56" s="213" t="str">
        <f t="shared" si="3"/>
        <v/>
      </c>
      <c r="O56" s="78"/>
      <c r="P56" s="214" t="str">
        <f t="shared" si="6"/>
        <v/>
      </c>
      <c r="Q56" s="78"/>
      <c r="R56" s="74" t="str">
        <f t="shared" si="4"/>
        <v/>
      </c>
    </row>
    <row r="57" spans="1:18" s="73" customFormat="1" ht="42" customHeight="1" x14ac:dyDescent="0.25">
      <c r="A57" s="73">
        <f t="shared" si="5"/>
        <v>0</v>
      </c>
      <c r="B57" s="78"/>
      <c r="C57" s="78"/>
      <c r="D57" s="78"/>
      <c r="E57" s="78"/>
      <c r="F57" s="212" t="str" cm="1">
        <f t="array" ref="F57">IFERROR(IF(ISBLANK(E57),"",IF(INDEX(barème,MATCH(E57,Intitulés,0))="Choix","Choisir dans la Liste",INDEX(barème,MATCH(E57,Intitulés,0)))),"")</f>
        <v/>
      </c>
      <c r="G57" s="78"/>
      <c r="H57" s="210" t="str">
        <f t="shared" si="0"/>
        <v/>
      </c>
      <c r="I57" s="169"/>
      <c r="J57" s="78"/>
      <c r="K57" s="210" t="str">
        <f t="shared" si="1"/>
        <v/>
      </c>
      <c r="L57" s="211" t="str">
        <f t="shared" si="2"/>
        <v/>
      </c>
      <c r="M57" s="187"/>
      <c r="N57" s="213" t="str">
        <f t="shared" si="3"/>
        <v/>
      </c>
      <c r="O57" s="78"/>
      <c r="P57" s="214" t="str">
        <f t="shared" si="6"/>
        <v/>
      </c>
      <c r="Q57" s="78"/>
      <c r="R57" s="74" t="str">
        <f t="shared" si="4"/>
        <v/>
      </c>
    </row>
    <row r="58" spans="1:18" s="73" customFormat="1" ht="42" customHeight="1" x14ac:dyDescent="0.25">
      <c r="A58" s="73">
        <f t="shared" si="5"/>
        <v>0</v>
      </c>
      <c r="B58" s="78"/>
      <c r="C58" s="78"/>
      <c r="D58" s="78"/>
      <c r="E58" s="78"/>
      <c r="F58" s="212" t="str" cm="1">
        <f t="array" ref="F58">IFERROR(IF(ISBLANK(E58),"",IF(INDEX(barème,MATCH(E58,Intitulés,0))="Choix","Choisir dans la Liste",INDEX(barème,MATCH(E58,Intitulés,0)))),"")</f>
        <v/>
      </c>
      <c r="G58" s="78"/>
      <c r="H58" s="210" t="str">
        <f t="shared" si="0"/>
        <v/>
      </c>
      <c r="I58" s="169"/>
      <c r="J58" s="78"/>
      <c r="K58" s="210" t="str">
        <f t="shared" si="1"/>
        <v/>
      </c>
      <c r="L58" s="211" t="str">
        <f t="shared" si="2"/>
        <v/>
      </c>
      <c r="M58" s="187"/>
      <c r="N58" s="213" t="str">
        <f t="shared" si="3"/>
        <v/>
      </c>
      <c r="O58" s="78"/>
      <c r="P58" s="214" t="str">
        <f t="shared" si="6"/>
        <v/>
      </c>
      <c r="Q58" s="78"/>
      <c r="R58" s="74" t="str">
        <f t="shared" si="4"/>
        <v/>
      </c>
    </row>
    <row r="59" spans="1:18" s="73" customFormat="1" x14ac:dyDescent="0.25"/>
    <row r="60" spans="1:18" s="73" customFormat="1" x14ac:dyDescent="0.25"/>
  </sheetData>
  <sheetProtection algorithmName="SHA-512" hashValue="T3768wx7F8gm3Crtpp+B4/r466QGOVKxpuWvlLYRkHusPThMgiYIFPUdZarrJnOyZNarp9veFhsce4bDshVohA==" saltValue="Q61fxHB3S9INo5aeEDzPPA==" spinCount="100000" sheet="1" formatColumns="0" formatRows="0"/>
  <mergeCells count="24">
    <mergeCell ref="G11:G12"/>
    <mergeCell ref="H11:H12"/>
    <mergeCell ref="B11:B12"/>
    <mergeCell ref="C11:C12"/>
    <mergeCell ref="D11:D12"/>
    <mergeCell ref="E11:E12"/>
    <mergeCell ref="F11:F12"/>
    <mergeCell ref="B6:C6"/>
    <mergeCell ref="D6:K6"/>
    <mergeCell ref="J1:O1"/>
    <mergeCell ref="J2:M2"/>
    <mergeCell ref="B4:C4"/>
    <mergeCell ref="D4:K4"/>
    <mergeCell ref="B5:C5"/>
    <mergeCell ref="D5:K5"/>
    <mergeCell ref="P11:P12"/>
    <mergeCell ref="Q11:Q12"/>
    <mergeCell ref="I11:I12"/>
    <mergeCell ref="J11:J12"/>
    <mergeCell ref="K11:K12"/>
    <mergeCell ref="L11:L12"/>
    <mergeCell ref="N11:N12"/>
    <mergeCell ref="O11:O12"/>
    <mergeCell ref="M11:M12"/>
  </mergeCells>
  <phoneticPr fontId="26" type="noConversion"/>
  <conditionalFormatting sqref="P13:P58">
    <cfRule type="cellIs" dxfId="4" priority="2" operator="equal">
      <formula>"Renseigner la Colonne K"</formula>
    </cfRule>
  </conditionalFormatting>
  <conditionalFormatting sqref="P13:P58">
    <cfRule type="containsText" dxfId="3" priority="1" operator="containsText" text="Opération">
      <formula>NOT(ISERROR(SEARCH("Opération",P13)))</formula>
    </cfRule>
  </conditionalFormatting>
  <dataValidations count="6">
    <dataValidation type="list" allowBlank="1" showInputMessage="1" showErrorMessage="1" sqref="G13:G58" xr:uid="{F60BD25D-FA5E-4439-A1B8-63CA0BF21348}">
      <formula1>Code_Site</formula1>
    </dataValidation>
    <dataValidation type="list" allowBlank="1" showInputMessage="1" showErrorMessage="1" sqref="O13:O58 I13:I58" xr:uid="{6684EA59-E821-4D24-BC48-44E1E0937AE9}">
      <formula1>"Oui,Non"</formula1>
    </dataValidation>
    <dataValidation allowBlank="1" showInputMessage="1" sqref="F13:F58" xr:uid="{0A2DE795-658E-4208-BBB6-B1845C8DDBFF}"/>
    <dataValidation type="list" allowBlank="1" showInputMessage="1" sqref="E19:E58 E13:E17" xr:uid="{C4C46DAF-8FC2-4746-B67D-3F90CE87C463}">
      <formula1>Intitulés</formula1>
    </dataValidation>
    <dataValidation type="list" allowBlank="1" showInputMessage="1" sqref="E18" xr:uid="{AAA71C4F-8C55-4B0A-80E2-E13EBA3D7730}">
      <formula1>IF(E18&lt;&gt;"",OFFSET(F_Poste,MATCH(E18&amp;"*",F_Poste,0)-1,,COUNTIF(F_Poste,E18&amp;"*"),1),F_Poste)</formula1>
    </dataValidation>
    <dataValidation type="list" allowBlank="1" showInputMessage="1" showErrorMessage="1" sqref="J13:J58" xr:uid="{85DA2A69-A97C-43D5-8ACD-9357CE710159}">
      <formula1>IF($I13="Non",Code_Action,Code_Ac_Foret)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1E474-AE35-465F-A3C3-36DEFE0DBEE2}">
  <dimension ref="A1:XFB63"/>
  <sheetViews>
    <sheetView topLeftCell="B1" zoomScale="60" zoomScaleNormal="60" workbookViewId="0">
      <selection activeCell="D14" sqref="D14"/>
    </sheetView>
  </sheetViews>
  <sheetFormatPr baseColWidth="10" defaultColWidth="11.42578125" defaultRowHeight="15" x14ac:dyDescent="0.25"/>
  <cols>
    <col min="1" max="1" width="0" style="40" hidden="1" customWidth="1"/>
    <col min="2" max="2" width="17.28515625" style="40" customWidth="1"/>
    <col min="3" max="3" width="41.7109375" style="40" customWidth="1"/>
    <col min="4" max="4" width="17.5703125" style="40" customWidth="1"/>
    <col min="5" max="5" width="28.85546875" style="40" customWidth="1"/>
    <col min="6" max="6" width="73" style="40" customWidth="1"/>
    <col min="7" max="7" width="36.28515625" style="40" customWidth="1"/>
    <col min="8" max="8" width="74.7109375" style="40" customWidth="1"/>
    <col min="9" max="10" width="17.28515625" style="40" customWidth="1"/>
    <col min="11" max="11" width="15.28515625" style="40" customWidth="1"/>
    <col min="12" max="12" width="59.140625" style="40" customWidth="1"/>
    <col min="13" max="13" width="20" style="84" customWidth="1"/>
    <col min="14" max="14" width="21.28515625" style="40" customWidth="1"/>
    <col min="15" max="15" width="22.85546875" style="40" customWidth="1"/>
    <col min="16" max="16384" width="11.42578125" style="40"/>
  </cols>
  <sheetData>
    <row r="1" spans="1:1022 1033:2042 2053:3062 3073:4094 4105:5114 5125:6134 6145:7166 7177:8186 8197:9206 9217:10238 10249:11258 11269:12278 12289:13310 13321:14330 14341:15350 15361:16382" ht="30" customHeight="1" x14ac:dyDescent="0.4">
      <c r="B1" s="41" t="s">
        <v>951</v>
      </c>
      <c r="C1" s="68"/>
      <c r="D1" s="68"/>
      <c r="E1" s="44"/>
      <c r="F1" s="44"/>
      <c r="G1" s="44"/>
      <c r="H1" s="44"/>
      <c r="I1" s="44"/>
      <c r="J1" s="44"/>
      <c r="K1" s="44"/>
      <c r="L1" s="44"/>
    </row>
    <row r="2" spans="1:1022 1033:2042 2053:3062 3073:4094 4105:5114 5125:6134 6145:7166 7177:8186 8197:9206 9217:10238 10249:11258 11269:12278 12289:13310 13321:14330 14341:15350 15361:16382" ht="18" customHeight="1" x14ac:dyDescent="0.25">
      <c r="B2" s="43" t="s">
        <v>23</v>
      </c>
      <c r="C2" s="68"/>
      <c r="D2" s="68"/>
      <c r="E2" s="44"/>
      <c r="F2" s="44"/>
      <c r="G2" s="44"/>
      <c r="H2" s="44"/>
      <c r="I2" s="44"/>
      <c r="J2" s="44"/>
      <c r="K2" s="44"/>
      <c r="L2" s="44"/>
    </row>
    <row r="3" spans="1:1022 1033:2042 2053:3062 3073:4094 4105:5114 5125:6134 6145:7166 7177:8186 8197:9206 9217:10238 10249:11258 11269:12278 12289:13310 13321:14330 14341:15350 15361:16382" ht="15.75" thickBot="1" x14ac:dyDescent="0.3">
      <c r="B3" s="68"/>
      <c r="C3" s="68"/>
      <c r="D3" s="68"/>
      <c r="E3" s="44"/>
      <c r="F3" s="44"/>
      <c r="G3" s="44"/>
      <c r="H3" s="44"/>
      <c r="I3" s="44"/>
      <c r="J3" s="44"/>
      <c r="K3" s="44"/>
      <c r="L3" s="44"/>
    </row>
    <row r="4" spans="1:1022 1033:2042 2053:3062 3073:4094 4105:5114 5125:6134 6145:7166 7177:8186 8197:9206 9217:10238 10249:11258 11269:12278 12289:13310 13321:14330 14341:15350 15361:16382" s="44" customFormat="1" ht="33.75" customHeight="1" thickBot="1" x14ac:dyDescent="0.3">
      <c r="B4" s="264" t="s">
        <v>609</v>
      </c>
      <c r="C4" s="265"/>
      <c r="D4" s="171"/>
      <c r="E4" s="266" t="str">
        <f>IF(ISBLANK(NOTICE!C3),"",NOTICE!C3)</f>
        <v/>
      </c>
      <c r="F4" s="267"/>
      <c r="G4" s="267"/>
      <c r="H4" s="267"/>
      <c r="I4" s="268"/>
      <c r="K4" s="112"/>
      <c r="L4" s="111" t="s">
        <v>615</v>
      </c>
      <c r="M4" s="68"/>
      <c r="N4" s="68"/>
      <c r="Y4" s="68"/>
      <c r="Z4" s="68"/>
      <c r="AK4" s="68"/>
      <c r="AL4" s="68"/>
      <c r="AW4" s="68"/>
      <c r="AX4" s="68"/>
      <c r="BI4" s="68"/>
      <c r="BJ4" s="68"/>
      <c r="BU4" s="68"/>
      <c r="BV4" s="68"/>
      <c r="CG4" s="68"/>
      <c r="CH4" s="68"/>
      <c r="CS4" s="68"/>
      <c r="CT4" s="68"/>
      <c r="DE4" s="68"/>
      <c r="DF4" s="68"/>
      <c r="DQ4" s="68"/>
      <c r="DR4" s="68"/>
      <c r="EC4" s="68"/>
      <c r="ED4" s="68"/>
      <c r="EO4" s="68"/>
      <c r="EP4" s="68"/>
      <c r="FA4" s="68"/>
      <c r="FB4" s="68"/>
      <c r="FM4" s="68"/>
      <c r="FN4" s="68"/>
      <c r="FY4" s="68"/>
      <c r="FZ4" s="68"/>
      <c r="GK4" s="68"/>
      <c r="GL4" s="68"/>
      <c r="GW4" s="68"/>
      <c r="GX4" s="68"/>
      <c r="HI4" s="68"/>
      <c r="HJ4" s="68"/>
      <c r="HU4" s="68"/>
      <c r="HV4" s="68"/>
      <c r="IG4" s="68"/>
      <c r="IH4" s="68"/>
      <c r="IS4" s="68"/>
      <c r="IT4" s="68"/>
      <c r="JE4" s="68"/>
      <c r="JF4" s="68"/>
      <c r="JQ4" s="68"/>
      <c r="JR4" s="68"/>
      <c r="KC4" s="68"/>
      <c r="KD4" s="68"/>
      <c r="KO4" s="68"/>
      <c r="KP4" s="68"/>
      <c r="LA4" s="68"/>
      <c r="LB4" s="68"/>
      <c r="LM4" s="68"/>
      <c r="LN4" s="68"/>
      <c r="LY4" s="68"/>
      <c r="LZ4" s="68"/>
      <c r="MK4" s="68"/>
      <c r="ML4" s="68"/>
      <c r="MW4" s="68"/>
      <c r="MX4" s="68"/>
      <c r="NI4" s="68"/>
      <c r="NJ4" s="68"/>
      <c r="NU4" s="68"/>
      <c r="NV4" s="68"/>
      <c r="OG4" s="68"/>
      <c r="OH4" s="68"/>
      <c r="OS4" s="68"/>
      <c r="OT4" s="68"/>
      <c r="PE4" s="68"/>
      <c r="PF4" s="68"/>
      <c r="PQ4" s="68"/>
      <c r="PR4" s="68"/>
      <c r="QC4" s="68"/>
      <c r="QD4" s="68"/>
      <c r="QO4" s="68"/>
      <c r="QP4" s="68"/>
      <c r="RA4" s="68"/>
      <c r="RB4" s="68"/>
      <c r="RM4" s="68"/>
      <c r="RN4" s="68"/>
      <c r="RY4" s="68"/>
      <c r="RZ4" s="68"/>
      <c r="SK4" s="68"/>
      <c r="SL4" s="68"/>
      <c r="SW4" s="68"/>
      <c r="SX4" s="68"/>
      <c r="TI4" s="68"/>
      <c r="TJ4" s="68"/>
      <c r="TU4" s="68"/>
      <c r="TV4" s="68"/>
      <c r="UG4" s="68"/>
      <c r="UH4" s="68"/>
      <c r="US4" s="68"/>
      <c r="UT4" s="68"/>
      <c r="VE4" s="68"/>
      <c r="VF4" s="68"/>
      <c r="VQ4" s="68"/>
      <c r="VR4" s="68"/>
      <c r="WC4" s="68"/>
      <c r="WD4" s="68"/>
      <c r="WO4" s="68"/>
      <c r="WP4" s="68"/>
      <c r="XA4" s="68"/>
      <c r="XB4" s="68"/>
      <c r="XM4" s="68"/>
      <c r="XN4" s="68"/>
      <c r="XY4" s="68"/>
      <c r="XZ4" s="68"/>
      <c r="YK4" s="68"/>
      <c r="YL4" s="68"/>
      <c r="YW4" s="68"/>
      <c r="YX4" s="68"/>
      <c r="ZI4" s="68"/>
      <c r="ZJ4" s="68"/>
      <c r="ZU4" s="68"/>
      <c r="ZV4" s="68"/>
      <c r="AAG4" s="68"/>
      <c r="AAH4" s="68"/>
      <c r="AAS4" s="68"/>
      <c r="AAT4" s="68"/>
      <c r="ABE4" s="68"/>
      <c r="ABF4" s="68"/>
      <c r="ABQ4" s="68"/>
      <c r="ABR4" s="68"/>
      <c r="ACC4" s="68"/>
      <c r="ACD4" s="68"/>
      <c r="ACO4" s="68"/>
      <c r="ACP4" s="68"/>
      <c r="ADA4" s="68"/>
      <c r="ADB4" s="68"/>
      <c r="ADM4" s="68"/>
      <c r="ADN4" s="68"/>
      <c r="ADY4" s="68"/>
      <c r="ADZ4" s="68"/>
      <c r="AEK4" s="68"/>
      <c r="AEL4" s="68"/>
      <c r="AEW4" s="68"/>
      <c r="AEX4" s="68"/>
      <c r="AFI4" s="68"/>
      <c r="AFJ4" s="68"/>
      <c r="AFU4" s="68"/>
      <c r="AFV4" s="68"/>
      <c r="AGG4" s="68"/>
      <c r="AGH4" s="68"/>
      <c r="AGS4" s="68"/>
      <c r="AGT4" s="68"/>
      <c r="AHE4" s="68"/>
      <c r="AHF4" s="68"/>
      <c r="AHQ4" s="68"/>
      <c r="AHR4" s="68"/>
      <c r="AIC4" s="68"/>
      <c r="AID4" s="68"/>
      <c r="AIO4" s="68"/>
      <c r="AIP4" s="68"/>
      <c r="AJA4" s="68"/>
      <c r="AJB4" s="68"/>
      <c r="AJM4" s="68"/>
      <c r="AJN4" s="68"/>
      <c r="AJY4" s="68"/>
      <c r="AJZ4" s="68"/>
      <c r="AKK4" s="68"/>
      <c r="AKL4" s="68"/>
      <c r="AKW4" s="68"/>
      <c r="AKX4" s="68"/>
      <c r="ALI4" s="68"/>
      <c r="ALJ4" s="68"/>
      <c r="ALU4" s="68"/>
      <c r="ALV4" s="68"/>
      <c r="AMG4" s="68"/>
      <c r="AMH4" s="68"/>
      <c r="AMS4" s="68"/>
      <c r="AMT4" s="68"/>
      <c r="ANE4" s="68"/>
      <c r="ANF4" s="68"/>
      <c r="ANQ4" s="68"/>
      <c r="ANR4" s="68"/>
      <c r="AOC4" s="68"/>
      <c r="AOD4" s="68"/>
      <c r="AOO4" s="68"/>
      <c r="AOP4" s="68"/>
      <c r="APA4" s="68"/>
      <c r="APB4" s="68"/>
      <c r="APM4" s="68"/>
      <c r="APN4" s="68"/>
      <c r="APY4" s="68"/>
      <c r="APZ4" s="68"/>
      <c r="AQK4" s="68"/>
      <c r="AQL4" s="68"/>
      <c r="AQW4" s="68"/>
      <c r="AQX4" s="68"/>
      <c r="ARI4" s="68"/>
      <c r="ARJ4" s="68"/>
      <c r="ARU4" s="68"/>
      <c r="ARV4" s="68"/>
      <c r="ASG4" s="68"/>
      <c r="ASH4" s="68"/>
      <c r="ASS4" s="68"/>
      <c r="AST4" s="68"/>
      <c r="ATE4" s="68"/>
      <c r="ATF4" s="68"/>
      <c r="ATQ4" s="68"/>
      <c r="ATR4" s="68"/>
      <c r="AUC4" s="68"/>
      <c r="AUD4" s="68"/>
      <c r="AUO4" s="68"/>
      <c r="AUP4" s="68"/>
      <c r="AVA4" s="68"/>
      <c r="AVB4" s="68"/>
      <c r="AVM4" s="68"/>
      <c r="AVN4" s="68"/>
      <c r="AVY4" s="68"/>
      <c r="AVZ4" s="68"/>
      <c r="AWK4" s="68"/>
      <c r="AWL4" s="68"/>
      <c r="AWW4" s="68"/>
      <c r="AWX4" s="68"/>
      <c r="AXI4" s="68"/>
      <c r="AXJ4" s="68"/>
      <c r="AXU4" s="68"/>
      <c r="AXV4" s="68"/>
      <c r="AYG4" s="68"/>
      <c r="AYH4" s="68"/>
      <c r="AYS4" s="68"/>
      <c r="AYT4" s="68"/>
      <c r="AZE4" s="68"/>
      <c r="AZF4" s="68"/>
      <c r="AZQ4" s="68"/>
      <c r="AZR4" s="68"/>
      <c r="BAC4" s="68"/>
      <c r="BAD4" s="68"/>
      <c r="BAO4" s="68"/>
      <c r="BAP4" s="68"/>
      <c r="BBA4" s="68"/>
      <c r="BBB4" s="68"/>
      <c r="BBM4" s="68"/>
      <c r="BBN4" s="68"/>
      <c r="BBY4" s="68"/>
      <c r="BBZ4" s="68"/>
      <c r="BCK4" s="68"/>
      <c r="BCL4" s="68"/>
      <c r="BCW4" s="68"/>
      <c r="BCX4" s="68"/>
      <c r="BDI4" s="68"/>
      <c r="BDJ4" s="68"/>
      <c r="BDU4" s="68"/>
      <c r="BDV4" s="68"/>
      <c r="BEG4" s="68"/>
      <c r="BEH4" s="68"/>
      <c r="BES4" s="68"/>
      <c r="BET4" s="68"/>
      <c r="BFE4" s="68"/>
      <c r="BFF4" s="68"/>
      <c r="BFQ4" s="68"/>
      <c r="BFR4" s="68"/>
      <c r="BGC4" s="68"/>
      <c r="BGD4" s="68"/>
      <c r="BGO4" s="68"/>
      <c r="BGP4" s="68"/>
      <c r="BHA4" s="68"/>
      <c r="BHB4" s="68"/>
      <c r="BHM4" s="68"/>
      <c r="BHN4" s="68"/>
      <c r="BHY4" s="68"/>
      <c r="BHZ4" s="68"/>
      <c r="BIK4" s="68"/>
      <c r="BIL4" s="68"/>
      <c r="BIW4" s="68"/>
      <c r="BIX4" s="68"/>
      <c r="BJI4" s="68"/>
      <c r="BJJ4" s="68"/>
      <c r="BJU4" s="68"/>
      <c r="BJV4" s="68"/>
      <c r="BKG4" s="68"/>
      <c r="BKH4" s="68"/>
      <c r="BKS4" s="68"/>
      <c r="BKT4" s="68"/>
      <c r="BLE4" s="68"/>
      <c r="BLF4" s="68"/>
      <c r="BLQ4" s="68"/>
      <c r="BLR4" s="68"/>
      <c r="BMC4" s="68"/>
      <c r="BMD4" s="68"/>
      <c r="BMO4" s="68"/>
      <c r="BMP4" s="68"/>
      <c r="BNA4" s="68"/>
      <c r="BNB4" s="68"/>
      <c r="BNM4" s="68"/>
      <c r="BNN4" s="68"/>
      <c r="BNY4" s="68"/>
      <c r="BNZ4" s="68"/>
      <c r="BOK4" s="68"/>
      <c r="BOL4" s="68"/>
      <c r="BOW4" s="68"/>
      <c r="BOX4" s="68"/>
      <c r="BPI4" s="68"/>
      <c r="BPJ4" s="68"/>
      <c r="BPU4" s="68"/>
      <c r="BPV4" s="68"/>
      <c r="BQG4" s="68"/>
      <c r="BQH4" s="68"/>
      <c r="BQS4" s="68"/>
      <c r="BQT4" s="68"/>
      <c r="BRE4" s="68"/>
      <c r="BRF4" s="68"/>
      <c r="BRQ4" s="68"/>
      <c r="BRR4" s="68"/>
      <c r="BSC4" s="68"/>
      <c r="BSD4" s="68"/>
      <c r="BSO4" s="68"/>
      <c r="BSP4" s="68"/>
      <c r="BTA4" s="68"/>
      <c r="BTB4" s="68"/>
      <c r="BTM4" s="68"/>
      <c r="BTN4" s="68"/>
      <c r="BTY4" s="68"/>
      <c r="BTZ4" s="68"/>
      <c r="BUK4" s="68"/>
      <c r="BUL4" s="68"/>
      <c r="BUW4" s="68"/>
      <c r="BUX4" s="68"/>
      <c r="BVI4" s="68"/>
      <c r="BVJ4" s="68"/>
      <c r="BVU4" s="68"/>
      <c r="BVV4" s="68"/>
      <c r="BWG4" s="68"/>
      <c r="BWH4" s="68"/>
      <c r="BWS4" s="68"/>
      <c r="BWT4" s="68"/>
      <c r="BXE4" s="68"/>
      <c r="BXF4" s="68"/>
      <c r="BXQ4" s="68"/>
      <c r="BXR4" s="68"/>
      <c r="BYC4" s="68"/>
      <c r="BYD4" s="68"/>
      <c r="BYO4" s="68"/>
      <c r="BYP4" s="68"/>
      <c r="BZA4" s="68"/>
      <c r="BZB4" s="68"/>
      <c r="BZM4" s="68"/>
      <c r="BZN4" s="68"/>
      <c r="BZY4" s="68"/>
      <c r="BZZ4" s="68"/>
      <c r="CAK4" s="68"/>
      <c r="CAL4" s="68"/>
      <c r="CAW4" s="68"/>
      <c r="CAX4" s="68"/>
      <c r="CBI4" s="68"/>
      <c r="CBJ4" s="68"/>
      <c r="CBU4" s="68"/>
      <c r="CBV4" s="68"/>
      <c r="CCG4" s="68"/>
      <c r="CCH4" s="68"/>
      <c r="CCS4" s="68"/>
      <c r="CCT4" s="68"/>
      <c r="CDE4" s="68"/>
      <c r="CDF4" s="68"/>
      <c r="CDQ4" s="68"/>
      <c r="CDR4" s="68"/>
      <c r="CEC4" s="68"/>
      <c r="CED4" s="68"/>
      <c r="CEO4" s="68"/>
      <c r="CEP4" s="68"/>
      <c r="CFA4" s="68"/>
      <c r="CFB4" s="68"/>
      <c r="CFM4" s="68"/>
      <c r="CFN4" s="68"/>
      <c r="CFY4" s="68"/>
      <c r="CFZ4" s="68"/>
      <c r="CGK4" s="68"/>
      <c r="CGL4" s="68"/>
      <c r="CGW4" s="68"/>
      <c r="CGX4" s="68"/>
      <c r="CHI4" s="68"/>
      <c r="CHJ4" s="68"/>
      <c r="CHU4" s="68"/>
      <c r="CHV4" s="68"/>
      <c r="CIG4" s="68"/>
      <c r="CIH4" s="68"/>
      <c r="CIS4" s="68"/>
      <c r="CIT4" s="68"/>
      <c r="CJE4" s="68"/>
      <c r="CJF4" s="68"/>
      <c r="CJQ4" s="68"/>
      <c r="CJR4" s="68"/>
      <c r="CKC4" s="68"/>
      <c r="CKD4" s="68"/>
      <c r="CKO4" s="68"/>
      <c r="CKP4" s="68"/>
      <c r="CLA4" s="68"/>
      <c r="CLB4" s="68"/>
      <c r="CLM4" s="68"/>
      <c r="CLN4" s="68"/>
      <c r="CLY4" s="68"/>
      <c r="CLZ4" s="68"/>
      <c r="CMK4" s="68"/>
      <c r="CML4" s="68"/>
      <c r="CMW4" s="68"/>
      <c r="CMX4" s="68"/>
      <c r="CNI4" s="68"/>
      <c r="CNJ4" s="68"/>
      <c r="CNU4" s="68"/>
      <c r="CNV4" s="68"/>
      <c r="COG4" s="68"/>
      <c r="COH4" s="68"/>
      <c r="COS4" s="68"/>
      <c r="COT4" s="68"/>
      <c r="CPE4" s="68"/>
      <c r="CPF4" s="68"/>
      <c r="CPQ4" s="68"/>
      <c r="CPR4" s="68"/>
      <c r="CQC4" s="68"/>
      <c r="CQD4" s="68"/>
      <c r="CQO4" s="68"/>
      <c r="CQP4" s="68"/>
      <c r="CRA4" s="68"/>
      <c r="CRB4" s="68"/>
      <c r="CRM4" s="68"/>
      <c r="CRN4" s="68"/>
      <c r="CRY4" s="68"/>
      <c r="CRZ4" s="68"/>
      <c r="CSK4" s="68"/>
      <c r="CSL4" s="68"/>
      <c r="CSW4" s="68"/>
      <c r="CSX4" s="68"/>
      <c r="CTI4" s="68"/>
      <c r="CTJ4" s="68"/>
      <c r="CTU4" s="68"/>
      <c r="CTV4" s="68"/>
      <c r="CUG4" s="68"/>
      <c r="CUH4" s="68"/>
      <c r="CUS4" s="68"/>
      <c r="CUT4" s="68"/>
      <c r="CVE4" s="68"/>
      <c r="CVF4" s="68"/>
      <c r="CVQ4" s="68"/>
      <c r="CVR4" s="68"/>
      <c r="CWC4" s="68"/>
      <c r="CWD4" s="68"/>
      <c r="CWO4" s="68"/>
      <c r="CWP4" s="68"/>
      <c r="CXA4" s="68"/>
      <c r="CXB4" s="68"/>
      <c r="CXM4" s="68"/>
      <c r="CXN4" s="68"/>
      <c r="CXY4" s="68"/>
      <c r="CXZ4" s="68"/>
      <c r="CYK4" s="68"/>
      <c r="CYL4" s="68"/>
      <c r="CYW4" s="68"/>
      <c r="CYX4" s="68"/>
      <c r="CZI4" s="68"/>
      <c r="CZJ4" s="68"/>
      <c r="CZU4" s="68"/>
      <c r="CZV4" s="68"/>
      <c r="DAG4" s="68"/>
      <c r="DAH4" s="68"/>
      <c r="DAS4" s="68"/>
      <c r="DAT4" s="68"/>
      <c r="DBE4" s="68"/>
      <c r="DBF4" s="68"/>
      <c r="DBQ4" s="68"/>
      <c r="DBR4" s="68"/>
      <c r="DCC4" s="68"/>
      <c r="DCD4" s="68"/>
      <c r="DCO4" s="68"/>
      <c r="DCP4" s="68"/>
      <c r="DDA4" s="68"/>
      <c r="DDB4" s="68"/>
      <c r="DDM4" s="68"/>
      <c r="DDN4" s="68"/>
      <c r="DDY4" s="68"/>
      <c r="DDZ4" s="68"/>
      <c r="DEK4" s="68"/>
      <c r="DEL4" s="68"/>
      <c r="DEW4" s="68"/>
      <c r="DEX4" s="68"/>
      <c r="DFI4" s="68"/>
      <c r="DFJ4" s="68"/>
      <c r="DFU4" s="68"/>
      <c r="DFV4" s="68"/>
      <c r="DGG4" s="68"/>
      <c r="DGH4" s="68"/>
      <c r="DGS4" s="68"/>
      <c r="DGT4" s="68"/>
      <c r="DHE4" s="68"/>
      <c r="DHF4" s="68"/>
      <c r="DHQ4" s="68"/>
      <c r="DHR4" s="68"/>
      <c r="DIC4" s="68"/>
      <c r="DID4" s="68"/>
      <c r="DIO4" s="68"/>
      <c r="DIP4" s="68"/>
      <c r="DJA4" s="68"/>
      <c r="DJB4" s="68"/>
      <c r="DJM4" s="68"/>
      <c r="DJN4" s="68"/>
      <c r="DJY4" s="68"/>
      <c r="DJZ4" s="68"/>
      <c r="DKK4" s="68"/>
      <c r="DKL4" s="68"/>
      <c r="DKW4" s="68"/>
      <c r="DKX4" s="68"/>
      <c r="DLI4" s="68"/>
      <c r="DLJ4" s="68"/>
      <c r="DLU4" s="68"/>
      <c r="DLV4" s="68"/>
      <c r="DMG4" s="68"/>
      <c r="DMH4" s="68"/>
      <c r="DMS4" s="68"/>
      <c r="DMT4" s="68"/>
      <c r="DNE4" s="68"/>
      <c r="DNF4" s="68"/>
      <c r="DNQ4" s="68"/>
      <c r="DNR4" s="68"/>
      <c r="DOC4" s="68"/>
      <c r="DOD4" s="68"/>
      <c r="DOO4" s="68"/>
      <c r="DOP4" s="68"/>
      <c r="DPA4" s="68"/>
      <c r="DPB4" s="68"/>
      <c r="DPM4" s="68"/>
      <c r="DPN4" s="68"/>
      <c r="DPY4" s="68"/>
      <c r="DPZ4" s="68"/>
      <c r="DQK4" s="68"/>
      <c r="DQL4" s="68"/>
      <c r="DQW4" s="68"/>
      <c r="DQX4" s="68"/>
      <c r="DRI4" s="68"/>
      <c r="DRJ4" s="68"/>
      <c r="DRU4" s="68"/>
      <c r="DRV4" s="68"/>
      <c r="DSG4" s="68"/>
      <c r="DSH4" s="68"/>
      <c r="DSS4" s="68"/>
      <c r="DST4" s="68"/>
      <c r="DTE4" s="68"/>
      <c r="DTF4" s="68"/>
      <c r="DTQ4" s="68"/>
      <c r="DTR4" s="68"/>
      <c r="DUC4" s="68"/>
      <c r="DUD4" s="68"/>
      <c r="DUO4" s="68"/>
      <c r="DUP4" s="68"/>
      <c r="DVA4" s="68"/>
      <c r="DVB4" s="68"/>
      <c r="DVM4" s="68"/>
      <c r="DVN4" s="68"/>
      <c r="DVY4" s="68"/>
      <c r="DVZ4" s="68"/>
      <c r="DWK4" s="68"/>
      <c r="DWL4" s="68"/>
      <c r="DWW4" s="68"/>
      <c r="DWX4" s="68"/>
      <c r="DXI4" s="68"/>
      <c r="DXJ4" s="68"/>
      <c r="DXU4" s="68"/>
      <c r="DXV4" s="68"/>
      <c r="DYG4" s="68"/>
      <c r="DYH4" s="68"/>
      <c r="DYS4" s="68"/>
      <c r="DYT4" s="68"/>
      <c r="DZE4" s="68"/>
      <c r="DZF4" s="68"/>
      <c r="DZQ4" s="68"/>
      <c r="DZR4" s="68"/>
      <c r="EAC4" s="68"/>
      <c r="EAD4" s="68"/>
      <c r="EAO4" s="68"/>
      <c r="EAP4" s="68"/>
      <c r="EBA4" s="68"/>
      <c r="EBB4" s="68"/>
      <c r="EBM4" s="68"/>
      <c r="EBN4" s="68"/>
      <c r="EBY4" s="68"/>
      <c r="EBZ4" s="68"/>
      <c r="ECK4" s="68"/>
      <c r="ECL4" s="68"/>
      <c r="ECW4" s="68"/>
      <c r="ECX4" s="68"/>
      <c r="EDI4" s="68"/>
      <c r="EDJ4" s="68"/>
      <c r="EDU4" s="68"/>
      <c r="EDV4" s="68"/>
      <c r="EEG4" s="68"/>
      <c r="EEH4" s="68"/>
      <c r="EES4" s="68"/>
      <c r="EET4" s="68"/>
      <c r="EFE4" s="68"/>
      <c r="EFF4" s="68"/>
      <c r="EFQ4" s="68"/>
      <c r="EFR4" s="68"/>
      <c r="EGC4" s="68"/>
      <c r="EGD4" s="68"/>
      <c r="EGO4" s="68"/>
      <c r="EGP4" s="68"/>
      <c r="EHA4" s="68"/>
      <c r="EHB4" s="68"/>
      <c r="EHM4" s="68"/>
      <c r="EHN4" s="68"/>
      <c r="EHY4" s="68"/>
      <c r="EHZ4" s="68"/>
      <c r="EIK4" s="68"/>
      <c r="EIL4" s="68"/>
      <c r="EIW4" s="68"/>
      <c r="EIX4" s="68"/>
      <c r="EJI4" s="68"/>
      <c r="EJJ4" s="68"/>
      <c r="EJU4" s="68"/>
      <c r="EJV4" s="68"/>
      <c r="EKG4" s="68"/>
      <c r="EKH4" s="68"/>
      <c r="EKS4" s="68"/>
      <c r="EKT4" s="68"/>
      <c r="ELE4" s="68"/>
      <c r="ELF4" s="68"/>
      <c r="ELQ4" s="68"/>
      <c r="ELR4" s="68"/>
      <c r="EMC4" s="68"/>
      <c r="EMD4" s="68"/>
      <c r="EMO4" s="68"/>
      <c r="EMP4" s="68"/>
      <c r="ENA4" s="68"/>
      <c r="ENB4" s="68"/>
      <c r="ENM4" s="68"/>
      <c r="ENN4" s="68"/>
      <c r="ENY4" s="68"/>
      <c r="ENZ4" s="68"/>
      <c r="EOK4" s="68"/>
      <c r="EOL4" s="68"/>
      <c r="EOW4" s="68"/>
      <c r="EOX4" s="68"/>
      <c r="EPI4" s="68"/>
      <c r="EPJ4" s="68"/>
      <c r="EPU4" s="68"/>
      <c r="EPV4" s="68"/>
      <c r="EQG4" s="68"/>
      <c r="EQH4" s="68"/>
      <c r="EQS4" s="68"/>
      <c r="EQT4" s="68"/>
      <c r="ERE4" s="68"/>
      <c r="ERF4" s="68"/>
      <c r="ERQ4" s="68"/>
      <c r="ERR4" s="68"/>
      <c r="ESC4" s="68"/>
      <c r="ESD4" s="68"/>
      <c r="ESO4" s="68"/>
      <c r="ESP4" s="68"/>
      <c r="ETA4" s="68"/>
      <c r="ETB4" s="68"/>
      <c r="ETM4" s="68"/>
      <c r="ETN4" s="68"/>
      <c r="ETY4" s="68"/>
      <c r="ETZ4" s="68"/>
      <c r="EUK4" s="68"/>
      <c r="EUL4" s="68"/>
      <c r="EUW4" s="68"/>
      <c r="EUX4" s="68"/>
      <c r="EVI4" s="68"/>
      <c r="EVJ4" s="68"/>
      <c r="EVU4" s="68"/>
      <c r="EVV4" s="68"/>
      <c r="EWG4" s="68"/>
      <c r="EWH4" s="68"/>
      <c r="EWS4" s="68"/>
      <c r="EWT4" s="68"/>
      <c r="EXE4" s="68"/>
      <c r="EXF4" s="68"/>
      <c r="EXQ4" s="68"/>
      <c r="EXR4" s="68"/>
      <c r="EYC4" s="68"/>
      <c r="EYD4" s="68"/>
      <c r="EYO4" s="68"/>
      <c r="EYP4" s="68"/>
      <c r="EZA4" s="68"/>
      <c r="EZB4" s="68"/>
      <c r="EZM4" s="68"/>
      <c r="EZN4" s="68"/>
      <c r="EZY4" s="68"/>
      <c r="EZZ4" s="68"/>
      <c r="FAK4" s="68"/>
      <c r="FAL4" s="68"/>
      <c r="FAW4" s="68"/>
      <c r="FAX4" s="68"/>
      <c r="FBI4" s="68"/>
      <c r="FBJ4" s="68"/>
      <c r="FBU4" s="68"/>
      <c r="FBV4" s="68"/>
      <c r="FCG4" s="68"/>
      <c r="FCH4" s="68"/>
      <c r="FCS4" s="68"/>
      <c r="FCT4" s="68"/>
      <c r="FDE4" s="68"/>
      <c r="FDF4" s="68"/>
      <c r="FDQ4" s="68"/>
      <c r="FDR4" s="68"/>
      <c r="FEC4" s="68"/>
      <c r="FED4" s="68"/>
      <c r="FEO4" s="68"/>
      <c r="FEP4" s="68"/>
      <c r="FFA4" s="68"/>
      <c r="FFB4" s="68"/>
      <c r="FFM4" s="68"/>
      <c r="FFN4" s="68"/>
      <c r="FFY4" s="68"/>
      <c r="FFZ4" s="68"/>
      <c r="FGK4" s="68"/>
      <c r="FGL4" s="68"/>
      <c r="FGW4" s="68"/>
      <c r="FGX4" s="68"/>
      <c r="FHI4" s="68"/>
      <c r="FHJ4" s="68"/>
      <c r="FHU4" s="68"/>
      <c r="FHV4" s="68"/>
      <c r="FIG4" s="68"/>
      <c r="FIH4" s="68"/>
      <c r="FIS4" s="68"/>
      <c r="FIT4" s="68"/>
      <c r="FJE4" s="68"/>
      <c r="FJF4" s="68"/>
      <c r="FJQ4" s="68"/>
      <c r="FJR4" s="68"/>
      <c r="FKC4" s="68"/>
      <c r="FKD4" s="68"/>
      <c r="FKO4" s="68"/>
      <c r="FKP4" s="68"/>
      <c r="FLA4" s="68"/>
      <c r="FLB4" s="68"/>
      <c r="FLM4" s="68"/>
      <c r="FLN4" s="68"/>
      <c r="FLY4" s="68"/>
      <c r="FLZ4" s="68"/>
      <c r="FMK4" s="68"/>
      <c r="FML4" s="68"/>
      <c r="FMW4" s="68"/>
      <c r="FMX4" s="68"/>
      <c r="FNI4" s="68"/>
      <c r="FNJ4" s="68"/>
      <c r="FNU4" s="68"/>
      <c r="FNV4" s="68"/>
      <c r="FOG4" s="68"/>
      <c r="FOH4" s="68"/>
      <c r="FOS4" s="68"/>
      <c r="FOT4" s="68"/>
      <c r="FPE4" s="68"/>
      <c r="FPF4" s="68"/>
      <c r="FPQ4" s="68"/>
      <c r="FPR4" s="68"/>
      <c r="FQC4" s="68"/>
      <c r="FQD4" s="68"/>
      <c r="FQO4" s="68"/>
      <c r="FQP4" s="68"/>
      <c r="FRA4" s="68"/>
      <c r="FRB4" s="68"/>
      <c r="FRM4" s="68"/>
      <c r="FRN4" s="68"/>
      <c r="FRY4" s="68"/>
      <c r="FRZ4" s="68"/>
      <c r="FSK4" s="68"/>
      <c r="FSL4" s="68"/>
      <c r="FSW4" s="68"/>
      <c r="FSX4" s="68"/>
      <c r="FTI4" s="68"/>
      <c r="FTJ4" s="68"/>
      <c r="FTU4" s="68"/>
      <c r="FTV4" s="68"/>
      <c r="FUG4" s="68"/>
      <c r="FUH4" s="68"/>
      <c r="FUS4" s="68"/>
      <c r="FUT4" s="68"/>
      <c r="FVE4" s="68"/>
      <c r="FVF4" s="68"/>
      <c r="FVQ4" s="68"/>
      <c r="FVR4" s="68"/>
      <c r="FWC4" s="68"/>
      <c r="FWD4" s="68"/>
      <c r="FWO4" s="68"/>
      <c r="FWP4" s="68"/>
      <c r="FXA4" s="68"/>
      <c r="FXB4" s="68"/>
      <c r="FXM4" s="68"/>
      <c r="FXN4" s="68"/>
      <c r="FXY4" s="68"/>
      <c r="FXZ4" s="68"/>
      <c r="FYK4" s="68"/>
      <c r="FYL4" s="68"/>
      <c r="FYW4" s="68"/>
      <c r="FYX4" s="68"/>
      <c r="FZI4" s="68"/>
      <c r="FZJ4" s="68"/>
      <c r="FZU4" s="68"/>
      <c r="FZV4" s="68"/>
      <c r="GAG4" s="68"/>
      <c r="GAH4" s="68"/>
      <c r="GAS4" s="68"/>
      <c r="GAT4" s="68"/>
      <c r="GBE4" s="68"/>
      <c r="GBF4" s="68"/>
      <c r="GBQ4" s="68"/>
      <c r="GBR4" s="68"/>
      <c r="GCC4" s="68"/>
      <c r="GCD4" s="68"/>
      <c r="GCO4" s="68"/>
      <c r="GCP4" s="68"/>
      <c r="GDA4" s="68"/>
      <c r="GDB4" s="68"/>
      <c r="GDM4" s="68"/>
      <c r="GDN4" s="68"/>
      <c r="GDY4" s="68"/>
      <c r="GDZ4" s="68"/>
      <c r="GEK4" s="68"/>
      <c r="GEL4" s="68"/>
      <c r="GEW4" s="68"/>
      <c r="GEX4" s="68"/>
      <c r="GFI4" s="68"/>
      <c r="GFJ4" s="68"/>
      <c r="GFU4" s="68"/>
      <c r="GFV4" s="68"/>
      <c r="GGG4" s="68"/>
      <c r="GGH4" s="68"/>
      <c r="GGS4" s="68"/>
      <c r="GGT4" s="68"/>
      <c r="GHE4" s="68"/>
      <c r="GHF4" s="68"/>
      <c r="GHQ4" s="68"/>
      <c r="GHR4" s="68"/>
      <c r="GIC4" s="68"/>
      <c r="GID4" s="68"/>
      <c r="GIO4" s="68"/>
      <c r="GIP4" s="68"/>
      <c r="GJA4" s="68"/>
      <c r="GJB4" s="68"/>
      <c r="GJM4" s="68"/>
      <c r="GJN4" s="68"/>
      <c r="GJY4" s="68"/>
      <c r="GJZ4" s="68"/>
      <c r="GKK4" s="68"/>
      <c r="GKL4" s="68"/>
      <c r="GKW4" s="68"/>
      <c r="GKX4" s="68"/>
      <c r="GLI4" s="68"/>
      <c r="GLJ4" s="68"/>
      <c r="GLU4" s="68"/>
      <c r="GLV4" s="68"/>
      <c r="GMG4" s="68"/>
      <c r="GMH4" s="68"/>
      <c r="GMS4" s="68"/>
      <c r="GMT4" s="68"/>
      <c r="GNE4" s="68"/>
      <c r="GNF4" s="68"/>
      <c r="GNQ4" s="68"/>
      <c r="GNR4" s="68"/>
      <c r="GOC4" s="68"/>
      <c r="GOD4" s="68"/>
      <c r="GOO4" s="68"/>
      <c r="GOP4" s="68"/>
      <c r="GPA4" s="68"/>
      <c r="GPB4" s="68"/>
      <c r="GPM4" s="68"/>
      <c r="GPN4" s="68"/>
      <c r="GPY4" s="68"/>
      <c r="GPZ4" s="68"/>
      <c r="GQK4" s="68"/>
      <c r="GQL4" s="68"/>
      <c r="GQW4" s="68"/>
      <c r="GQX4" s="68"/>
      <c r="GRI4" s="68"/>
      <c r="GRJ4" s="68"/>
      <c r="GRU4" s="68"/>
      <c r="GRV4" s="68"/>
      <c r="GSG4" s="68"/>
      <c r="GSH4" s="68"/>
      <c r="GSS4" s="68"/>
      <c r="GST4" s="68"/>
      <c r="GTE4" s="68"/>
      <c r="GTF4" s="68"/>
      <c r="GTQ4" s="68"/>
      <c r="GTR4" s="68"/>
      <c r="GUC4" s="68"/>
      <c r="GUD4" s="68"/>
      <c r="GUO4" s="68"/>
      <c r="GUP4" s="68"/>
      <c r="GVA4" s="68"/>
      <c r="GVB4" s="68"/>
      <c r="GVM4" s="68"/>
      <c r="GVN4" s="68"/>
      <c r="GVY4" s="68"/>
      <c r="GVZ4" s="68"/>
      <c r="GWK4" s="68"/>
      <c r="GWL4" s="68"/>
      <c r="GWW4" s="68"/>
      <c r="GWX4" s="68"/>
      <c r="GXI4" s="68"/>
      <c r="GXJ4" s="68"/>
      <c r="GXU4" s="68"/>
      <c r="GXV4" s="68"/>
      <c r="GYG4" s="68"/>
      <c r="GYH4" s="68"/>
      <c r="GYS4" s="68"/>
      <c r="GYT4" s="68"/>
      <c r="GZE4" s="68"/>
      <c r="GZF4" s="68"/>
      <c r="GZQ4" s="68"/>
      <c r="GZR4" s="68"/>
      <c r="HAC4" s="68"/>
      <c r="HAD4" s="68"/>
      <c r="HAO4" s="68"/>
      <c r="HAP4" s="68"/>
      <c r="HBA4" s="68"/>
      <c r="HBB4" s="68"/>
      <c r="HBM4" s="68"/>
      <c r="HBN4" s="68"/>
      <c r="HBY4" s="68"/>
      <c r="HBZ4" s="68"/>
      <c r="HCK4" s="68"/>
      <c r="HCL4" s="68"/>
      <c r="HCW4" s="68"/>
      <c r="HCX4" s="68"/>
      <c r="HDI4" s="68"/>
      <c r="HDJ4" s="68"/>
      <c r="HDU4" s="68"/>
      <c r="HDV4" s="68"/>
      <c r="HEG4" s="68"/>
      <c r="HEH4" s="68"/>
      <c r="HES4" s="68"/>
      <c r="HET4" s="68"/>
      <c r="HFE4" s="68"/>
      <c r="HFF4" s="68"/>
      <c r="HFQ4" s="68"/>
      <c r="HFR4" s="68"/>
      <c r="HGC4" s="68"/>
      <c r="HGD4" s="68"/>
      <c r="HGO4" s="68"/>
      <c r="HGP4" s="68"/>
      <c r="HHA4" s="68"/>
      <c r="HHB4" s="68"/>
      <c r="HHM4" s="68"/>
      <c r="HHN4" s="68"/>
      <c r="HHY4" s="68"/>
      <c r="HHZ4" s="68"/>
      <c r="HIK4" s="68"/>
      <c r="HIL4" s="68"/>
      <c r="HIW4" s="68"/>
      <c r="HIX4" s="68"/>
      <c r="HJI4" s="68"/>
      <c r="HJJ4" s="68"/>
      <c r="HJU4" s="68"/>
      <c r="HJV4" s="68"/>
      <c r="HKG4" s="68"/>
      <c r="HKH4" s="68"/>
      <c r="HKS4" s="68"/>
      <c r="HKT4" s="68"/>
      <c r="HLE4" s="68"/>
      <c r="HLF4" s="68"/>
      <c r="HLQ4" s="68"/>
      <c r="HLR4" s="68"/>
      <c r="HMC4" s="68"/>
      <c r="HMD4" s="68"/>
      <c r="HMO4" s="68"/>
      <c r="HMP4" s="68"/>
      <c r="HNA4" s="68"/>
      <c r="HNB4" s="68"/>
      <c r="HNM4" s="68"/>
      <c r="HNN4" s="68"/>
      <c r="HNY4" s="68"/>
      <c r="HNZ4" s="68"/>
      <c r="HOK4" s="68"/>
      <c r="HOL4" s="68"/>
      <c r="HOW4" s="68"/>
      <c r="HOX4" s="68"/>
      <c r="HPI4" s="68"/>
      <c r="HPJ4" s="68"/>
      <c r="HPU4" s="68"/>
      <c r="HPV4" s="68"/>
      <c r="HQG4" s="68"/>
      <c r="HQH4" s="68"/>
      <c r="HQS4" s="68"/>
      <c r="HQT4" s="68"/>
      <c r="HRE4" s="68"/>
      <c r="HRF4" s="68"/>
      <c r="HRQ4" s="68"/>
      <c r="HRR4" s="68"/>
      <c r="HSC4" s="68"/>
      <c r="HSD4" s="68"/>
      <c r="HSO4" s="68"/>
      <c r="HSP4" s="68"/>
      <c r="HTA4" s="68"/>
      <c r="HTB4" s="68"/>
      <c r="HTM4" s="68"/>
      <c r="HTN4" s="68"/>
      <c r="HTY4" s="68"/>
      <c r="HTZ4" s="68"/>
      <c r="HUK4" s="68"/>
      <c r="HUL4" s="68"/>
      <c r="HUW4" s="68"/>
      <c r="HUX4" s="68"/>
      <c r="HVI4" s="68"/>
      <c r="HVJ4" s="68"/>
      <c r="HVU4" s="68"/>
      <c r="HVV4" s="68"/>
      <c r="HWG4" s="68"/>
      <c r="HWH4" s="68"/>
      <c r="HWS4" s="68"/>
      <c r="HWT4" s="68"/>
      <c r="HXE4" s="68"/>
      <c r="HXF4" s="68"/>
      <c r="HXQ4" s="68"/>
      <c r="HXR4" s="68"/>
      <c r="HYC4" s="68"/>
      <c r="HYD4" s="68"/>
      <c r="HYO4" s="68"/>
      <c r="HYP4" s="68"/>
      <c r="HZA4" s="68"/>
      <c r="HZB4" s="68"/>
      <c r="HZM4" s="68"/>
      <c r="HZN4" s="68"/>
      <c r="HZY4" s="68"/>
      <c r="HZZ4" s="68"/>
      <c r="IAK4" s="68"/>
      <c r="IAL4" s="68"/>
      <c r="IAW4" s="68"/>
      <c r="IAX4" s="68"/>
      <c r="IBI4" s="68"/>
      <c r="IBJ4" s="68"/>
      <c r="IBU4" s="68"/>
      <c r="IBV4" s="68"/>
      <c r="ICG4" s="68"/>
      <c r="ICH4" s="68"/>
      <c r="ICS4" s="68"/>
      <c r="ICT4" s="68"/>
      <c r="IDE4" s="68"/>
      <c r="IDF4" s="68"/>
      <c r="IDQ4" s="68"/>
      <c r="IDR4" s="68"/>
      <c r="IEC4" s="68"/>
      <c r="IED4" s="68"/>
      <c r="IEO4" s="68"/>
      <c r="IEP4" s="68"/>
      <c r="IFA4" s="68"/>
      <c r="IFB4" s="68"/>
      <c r="IFM4" s="68"/>
      <c r="IFN4" s="68"/>
      <c r="IFY4" s="68"/>
      <c r="IFZ4" s="68"/>
      <c r="IGK4" s="68"/>
      <c r="IGL4" s="68"/>
      <c r="IGW4" s="68"/>
      <c r="IGX4" s="68"/>
      <c r="IHI4" s="68"/>
      <c r="IHJ4" s="68"/>
      <c r="IHU4" s="68"/>
      <c r="IHV4" s="68"/>
      <c r="IIG4" s="68"/>
      <c r="IIH4" s="68"/>
      <c r="IIS4" s="68"/>
      <c r="IIT4" s="68"/>
      <c r="IJE4" s="68"/>
      <c r="IJF4" s="68"/>
      <c r="IJQ4" s="68"/>
      <c r="IJR4" s="68"/>
      <c r="IKC4" s="68"/>
      <c r="IKD4" s="68"/>
      <c r="IKO4" s="68"/>
      <c r="IKP4" s="68"/>
      <c r="ILA4" s="68"/>
      <c r="ILB4" s="68"/>
      <c r="ILM4" s="68"/>
      <c r="ILN4" s="68"/>
      <c r="ILY4" s="68"/>
      <c r="ILZ4" s="68"/>
      <c r="IMK4" s="68"/>
      <c r="IML4" s="68"/>
      <c r="IMW4" s="68"/>
      <c r="IMX4" s="68"/>
      <c r="INI4" s="68"/>
      <c r="INJ4" s="68"/>
      <c r="INU4" s="68"/>
      <c r="INV4" s="68"/>
      <c r="IOG4" s="68"/>
      <c r="IOH4" s="68"/>
      <c r="IOS4" s="68"/>
      <c r="IOT4" s="68"/>
      <c r="IPE4" s="68"/>
      <c r="IPF4" s="68"/>
      <c r="IPQ4" s="68"/>
      <c r="IPR4" s="68"/>
      <c r="IQC4" s="68"/>
      <c r="IQD4" s="68"/>
      <c r="IQO4" s="68"/>
      <c r="IQP4" s="68"/>
      <c r="IRA4" s="68"/>
      <c r="IRB4" s="68"/>
      <c r="IRM4" s="68"/>
      <c r="IRN4" s="68"/>
      <c r="IRY4" s="68"/>
      <c r="IRZ4" s="68"/>
      <c r="ISK4" s="68"/>
      <c r="ISL4" s="68"/>
      <c r="ISW4" s="68"/>
      <c r="ISX4" s="68"/>
      <c r="ITI4" s="68"/>
      <c r="ITJ4" s="68"/>
      <c r="ITU4" s="68"/>
      <c r="ITV4" s="68"/>
      <c r="IUG4" s="68"/>
      <c r="IUH4" s="68"/>
      <c r="IUS4" s="68"/>
      <c r="IUT4" s="68"/>
      <c r="IVE4" s="68"/>
      <c r="IVF4" s="68"/>
      <c r="IVQ4" s="68"/>
      <c r="IVR4" s="68"/>
      <c r="IWC4" s="68"/>
      <c r="IWD4" s="68"/>
      <c r="IWO4" s="68"/>
      <c r="IWP4" s="68"/>
      <c r="IXA4" s="68"/>
      <c r="IXB4" s="68"/>
      <c r="IXM4" s="68"/>
      <c r="IXN4" s="68"/>
      <c r="IXY4" s="68"/>
      <c r="IXZ4" s="68"/>
      <c r="IYK4" s="68"/>
      <c r="IYL4" s="68"/>
      <c r="IYW4" s="68"/>
      <c r="IYX4" s="68"/>
      <c r="IZI4" s="68"/>
      <c r="IZJ4" s="68"/>
      <c r="IZU4" s="68"/>
      <c r="IZV4" s="68"/>
      <c r="JAG4" s="68"/>
      <c r="JAH4" s="68"/>
      <c r="JAS4" s="68"/>
      <c r="JAT4" s="68"/>
      <c r="JBE4" s="68"/>
      <c r="JBF4" s="68"/>
      <c r="JBQ4" s="68"/>
      <c r="JBR4" s="68"/>
      <c r="JCC4" s="68"/>
      <c r="JCD4" s="68"/>
      <c r="JCO4" s="68"/>
      <c r="JCP4" s="68"/>
      <c r="JDA4" s="68"/>
      <c r="JDB4" s="68"/>
      <c r="JDM4" s="68"/>
      <c r="JDN4" s="68"/>
      <c r="JDY4" s="68"/>
      <c r="JDZ4" s="68"/>
      <c r="JEK4" s="68"/>
      <c r="JEL4" s="68"/>
      <c r="JEW4" s="68"/>
      <c r="JEX4" s="68"/>
      <c r="JFI4" s="68"/>
      <c r="JFJ4" s="68"/>
      <c r="JFU4" s="68"/>
      <c r="JFV4" s="68"/>
      <c r="JGG4" s="68"/>
      <c r="JGH4" s="68"/>
      <c r="JGS4" s="68"/>
      <c r="JGT4" s="68"/>
      <c r="JHE4" s="68"/>
      <c r="JHF4" s="68"/>
      <c r="JHQ4" s="68"/>
      <c r="JHR4" s="68"/>
      <c r="JIC4" s="68"/>
      <c r="JID4" s="68"/>
      <c r="JIO4" s="68"/>
      <c r="JIP4" s="68"/>
      <c r="JJA4" s="68"/>
      <c r="JJB4" s="68"/>
      <c r="JJM4" s="68"/>
      <c r="JJN4" s="68"/>
      <c r="JJY4" s="68"/>
      <c r="JJZ4" s="68"/>
      <c r="JKK4" s="68"/>
      <c r="JKL4" s="68"/>
      <c r="JKW4" s="68"/>
      <c r="JKX4" s="68"/>
      <c r="JLI4" s="68"/>
      <c r="JLJ4" s="68"/>
      <c r="JLU4" s="68"/>
      <c r="JLV4" s="68"/>
      <c r="JMG4" s="68"/>
      <c r="JMH4" s="68"/>
      <c r="JMS4" s="68"/>
      <c r="JMT4" s="68"/>
      <c r="JNE4" s="68"/>
      <c r="JNF4" s="68"/>
      <c r="JNQ4" s="68"/>
      <c r="JNR4" s="68"/>
      <c r="JOC4" s="68"/>
      <c r="JOD4" s="68"/>
      <c r="JOO4" s="68"/>
      <c r="JOP4" s="68"/>
      <c r="JPA4" s="68"/>
      <c r="JPB4" s="68"/>
      <c r="JPM4" s="68"/>
      <c r="JPN4" s="68"/>
      <c r="JPY4" s="68"/>
      <c r="JPZ4" s="68"/>
      <c r="JQK4" s="68"/>
      <c r="JQL4" s="68"/>
      <c r="JQW4" s="68"/>
      <c r="JQX4" s="68"/>
      <c r="JRI4" s="68"/>
      <c r="JRJ4" s="68"/>
      <c r="JRU4" s="68"/>
      <c r="JRV4" s="68"/>
      <c r="JSG4" s="68"/>
      <c r="JSH4" s="68"/>
      <c r="JSS4" s="68"/>
      <c r="JST4" s="68"/>
      <c r="JTE4" s="68"/>
      <c r="JTF4" s="68"/>
      <c r="JTQ4" s="68"/>
      <c r="JTR4" s="68"/>
      <c r="JUC4" s="68"/>
      <c r="JUD4" s="68"/>
      <c r="JUO4" s="68"/>
      <c r="JUP4" s="68"/>
      <c r="JVA4" s="68"/>
      <c r="JVB4" s="68"/>
      <c r="JVM4" s="68"/>
      <c r="JVN4" s="68"/>
      <c r="JVY4" s="68"/>
      <c r="JVZ4" s="68"/>
      <c r="JWK4" s="68"/>
      <c r="JWL4" s="68"/>
      <c r="JWW4" s="68"/>
      <c r="JWX4" s="68"/>
      <c r="JXI4" s="68"/>
      <c r="JXJ4" s="68"/>
      <c r="JXU4" s="68"/>
      <c r="JXV4" s="68"/>
      <c r="JYG4" s="68"/>
      <c r="JYH4" s="68"/>
      <c r="JYS4" s="68"/>
      <c r="JYT4" s="68"/>
      <c r="JZE4" s="68"/>
      <c r="JZF4" s="68"/>
      <c r="JZQ4" s="68"/>
      <c r="JZR4" s="68"/>
      <c r="KAC4" s="68"/>
      <c r="KAD4" s="68"/>
      <c r="KAO4" s="68"/>
      <c r="KAP4" s="68"/>
      <c r="KBA4" s="68"/>
      <c r="KBB4" s="68"/>
      <c r="KBM4" s="68"/>
      <c r="KBN4" s="68"/>
      <c r="KBY4" s="68"/>
      <c r="KBZ4" s="68"/>
      <c r="KCK4" s="68"/>
      <c r="KCL4" s="68"/>
      <c r="KCW4" s="68"/>
      <c r="KCX4" s="68"/>
      <c r="KDI4" s="68"/>
      <c r="KDJ4" s="68"/>
      <c r="KDU4" s="68"/>
      <c r="KDV4" s="68"/>
      <c r="KEG4" s="68"/>
      <c r="KEH4" s="68"/>
      <c r="KES4" s="68"/>
      <c r="KET4" s="68"/>
      <c r="KFE4" s="68"/>
      <c r="KFF4" s="68"/>
      <c r="KFQ4" s="68"/>
      <c r="KFR4" s="68"/>
      <c r="KGC4" s="68"/>
      <c r="KGD4" s="68"/>
      <c r="KGO4" s="68"/>
      <c r="KGP4" s="68"/>
      <c r="KHA4" s="68"/>
      <c r="KHB4" s="68"/>
      <c r="KHM4" s="68"/>
      <c r="KHN4" s="68"/>
      <c r="KHY4" s="68"/>
      <c r="KHZ4" s="68"/>
      <c r="KIK4" s="68"/>
      <c r="KIL4" s="68"/>
      <c r="KIW4" s="68"/>
      <c r="KIX4" s="68"/>
      <c r="KJI4" s="68"/>
      <c r="KJJ4" s="68"/>
      <c r="KJU4" s="68"/>
      <c r="KJV4" s="68"/>
      <c r="KKG4" s="68"/>
      <c r="KKH4" s="68"/>
      <c r="KKS4" s="68"/>
      <c r="KKT4" s="68"/>
      <c r="KLE4" s="68"/>
      <c r="KLF4" s="68"/>
      <c r="KLQ4" s="68"/>
      <c r="KLR4" s="68"/>
      <c r="KMC4" s="68"/>
      <c r="KMD4" s="68"/>
      <c r="KMO4" s="68"/>
      <c r="KMP4" s="68"/>
      <c r="KNA4" s="68"/>
      <c r="KNB4" s="68"/>
      <c r="KNM4" s="68"/>
      <c r="KNN4" s="68"/>
      <c r="KNY4" s="68"/>
      <c r="KNZ4" s="68"/>
      <c r="KOK4" s="68"/>
      <c r="KOL4" s="68"/>
      <c r="KOW4" s="68"/>
      <c r="KOX4" s="68"/>
      <c r="KPI4" s="68"/>
      <c r="KPJ4" s="68"/>
      <c r="KPU4" s="68"/>
      <c r="KPV4" s="68"/>
      <c r="KQG4" s="68"/>
      <c r="KQH4" s="68"/>
      <c r="KQS4" s="68"/>
      <c r="KQT4" s="68"/>
      <c r="KRE4" s="68"/>
      <c r="KRF4" s="68"/>
      <c r="KRQ4" s="68"/>
      <c r="KRR4" s="68"/>
      <c r="KSC4" s="68"/>
      <c r="KSD4" s="68"/>
      <c r="KSO4" s="68"/>
      <c r="KSP4" s="68"/>
      <c r="KTA4" s="68"/>
      <c r="KTB4" s="68"/>
      <c r="KTM4" s="68"/>
      <c r="KTN4" s="68"/>
      <c r="KTY4" s="68"/>
      <c r="KTZ4" s="68"/>
      <c r="KUK4" s="68"/>
      <c r="KUL4" s="68"/>
      <c r="KUW4" s="68"/>
      <c r="KUX4" s="68"/>
      <c r="KVI4" s="68"/>
      <c r="KVJ4" s="68"/>
      <c r="KVU4" s="68"/>
      <c r="KVV4" s="68"/>
      <c r="KWG4" s="68"/>
      <c r="KWH4" s="68"/>
      <c r="KWS4" s="68"/>
      <c r="KWT4" s="68"/>
      <c r="KXE4" s="68"/>
      <c r="KXF4" s="68"/>
      <c r="KXQ4" s="68"/>
      <c r="KXR4" s="68"/>
      <c r="KYC4" s="68"/>
      <c r="KYD4" s="68"/>
      <c r="KYO4" s="68"/>
      <c r="KYP4" s="68"/>
      <c r="KZA4" s="68"/>
      <c r="KZB4" s="68"/>
      <c r="KZM4" s="68"/>
      <c r="KZN4" s="68"/>
      <c r="KZY4" s="68"/>
      <c r="KZZ4" s="68"/>
      <c r="LAK4" s="68"/>
      <c r="LAL4" s="68"/>
      <c r="LAW4" s="68"/>
      <c r="LAX4" s="68"/>
      <c r="LBI4" s="68"/>
      <c r="LBJ4" s="68"/>
      <c r="LBU4" s="68"/>
      <c r="LBV4" s="68"/>
      <c r="LCG4" s="68"/>
      <c r="LCH4" s="68"/>
      <c r="LCS4" s="68"/>
      <c r="LCT4" s="68"/>
      <c r="LDE4" s="68"/>
      <c r="LDF4" s="68"/>
      <c r="LDQ4" s="68"/>
      <c r="LDR4" s="68"/>
      <c r="LEC4" s="68"/>
      <c r="LED4" s="68"/>
      <c r="LEO4" s="68"/>
      <c r="LEP4" s="68"/>
      <c r="LFA4" s="68"/>
      <c r="LFB4" s="68"/>
      <c r="LFM4" s="68"/>
      <c r="LFN4" s="68"/>
      <c r="LFY4" s="68"/>
      <c r="LFZ4" s="68"/>
      <c r="LGK4" s="68"/>
      <c r="LGL4" s="68"/>
      <c r="LGW4" s="68"/>
      <c r="LGX4" s="68"/>
      <c r="LHI4" s="68"/>
      <c r="LHJ4" s="68"/>
      <c r="LHU4" s="68"/>
      <c r="LHV4" s="68"/>
      <c r="LIG4" s="68"/>
      <c r="LIH4" s="68"/>
      <c r="LIS4" s="68"/>
      <c r="LIT4" s="68"/>
      <c r="LJE4" s="68"/>
      <c r="LJF4" s="68"/>
      <c r="LJQ4" s="68"/>
      <c r="LJR4" s="68"/>
      <c r="LKC4" s="68"/>
      <c r="LKD4" s="68"/>
      <c r="LKO4" s="68"/>
      <c r="LKP4" s="68"/>
      <c r="LLA4" s="68"/>
      <c r="LLB4" s="68"/>
      <c r="LLM4" s="68"/>
      <c r="LLN4" s="68"/>
      <c r="LLY4" s="68"/>
      <c r="LLZ4" s="68"/>
      <c r="LMK4" s="68"/>
      <c r="LML4" s="68"/>
      <c r="LMW4" s="68"/>
      <c r="LMX4" s="68"/>
      <c r="LNI4" s="68"/>
      <c r="LNJ4" s="68"/>
      <c r="LNU4" s="68"/>
      <c r="LNV4" s="68"/>
      <c r="LOG4" s="68"/>
      <c r="LOH4" s="68"/>
      <c r="LOS4" s="68"/>
      <c r="LOT4" s="68"/>
      <c r="LPE4" s="68"/>
      <c r="LPF4" s="68"/>
      <c r="LPQ4" s="68"/>
      <c r="LPR4" s="68"/>
      <c r="LQC4" s="68"/>
      <c r="LQD4" s="68"/>
      <c r="LQO4" s="68"/>
      <c r="LQP4" s="68"/>
      <c r="LRA4" s="68"/>
      <c r="LRB4" s="68"/>
      <c r="LRM4" s="68"/>
      <c r="LRN4" s="68"/>
      <c r="LRY4" s="68"/>
      <c r="LRZ4" s="68"/>
      <c r="LSK4" s="68"/>
      <c r="LSL4" s="68"/>
      <c r="LSW4" s="68"/>
      <c r="LSX4" s="68"/>
      <c r="LTI4" s="68"/>
      <c r="LTJ4" s="68"/>
      <c r="LTU4" s="68"/>
      <c r="LTV4" s="68"/>
      <c r="LUG4" s="68"/>
      <c r="LUH4" s="68"/>
      <c r="LUS4" s="68"/>
      <c r="LUT4" s="68"/>
      <c r="LVE4" s="68"/>
      <c r="LVF4" s="68"/>
      <c r="LVQ4" s="68"/>
      <c r="LVR4" s="68"/>
      <c r="LWC4" s="68"/>
      <c r="LWD4" s="68"/>
      <c r="LWO4" s="68"/>
      <c r="LWP4" s="68"/>
      <c r="LXA4" s="68"/>
      <c r="LXB4" s="68"/>
      <c r="LXM4" s="68"/>
      <c r="LXN4" s="68"/>
      <c r="LXY4" s="68"/>
      <c r="LXZ4" s="68"/>
      <c r="LYK4" s="68"/>
      <c r="LYL4" s="68"/>
      <c r="LYW4" s="68"/>
      <c r="LYX4" s="68"/>
      <c r="LZI4" s="68"/>
      <c r="LZJ4" s="68"/>
      <c r="LZU4" s="68"/>
      <c r="LZV4" s="68"/>
      <c r="MAG4" s="68"/>
      <c r="MAH4" s="68"/>
      <c r="MAS4" s="68"/>
      <c r="MAT4" s="68"/>
      <c r="MBE4" s="68"/>
      <c r="MBF4" s="68"/>
      <c r="MBQ4" s="68"/>
      <c r="MBR4" s="68"/>
      <c r="MCC4" s="68"/>
      <c r="MCD4" s="68"/>
      <c r="MCO4" s="68"/>
      <c r="MCP4" s="68"/>
      <c r="MDA4" s="68"/>
      <c r="MDB4" s="68"/>
      <c r="MDM4" s="68"/>
      <c r="MDN4" s="68"/>
      <c r="MDY4" s="68"/>
      <c r="MDZ4" s="68"/>
      <c r="MEK4" s="68"/>
      <c r="MEL4" s="68"/>
      <c r="MEW4" s="68"/>
      <c r="MEX4" s="68"/>
      <c r="MFI4" s="68"/>
      <c r="MFJ4" s="68"/>
      <c r="MFU4" s="68"/>
      <c r="MFV4" s="68"/>
      <c r="MGG4" s="68"/>
      <c r="MGH4" s="68"/>
      <c r="MGS4" s="68"/>
      <c r="MGT4" s="68"/>
      <c r="MHE4" s="68"/>
      <c r="MHF4" s="68"/>
      <c r="MHQ4" s="68"/>
      <c r="MHR4" s="68"/>
      <c r="MIC4" s="68"/>
      <c r="MID4" s="68"/>
      <c r="MIO4" s="68"/>
      <c r="MIP4" s="68"/>
      <c r="MJA4" s="68"/>
      <c r="MJB4" s="68"/>
      <c r="MJM4" s="68"/>
      <c r="MJN4" s="68"/>
      <c r="MJY4" s="68"/>
      <c r="MJZ4" s="68"/>
      <c r="MKK4" s="68"/>
      <c r="MKL4" s="68"/>
      <c r="MKW4" s="68"/>
      <c r="MKX4" s="68"/>
      <c r="MLI4" s="68"/>
      <c r="MLJ4" s="68"/>
      <c r="MLU4" s="68"/>
      <c r="MLV4" s="68"/>
      <c r="MMG4" s="68"/>
      <c r="MMH4" s="68"/>
      <c r="MMS4" s="68"/>
      <c r="MMT4" s="68"/>
      <c r="MNE4" s="68"/>
      <c r="MNF4" s="68"/>
      <c r="MNQ4" s="68"/>
      <c r="MNR4" s="68"/>
      <c r="MOC4" s="68"/>
      <c r="MOD4" s="68"/>
      <c r="MOO4" s="68"/>
      <c r="MOP4" s="68"/>
      <c r="MPA4" s="68"/>
      <c r="MPB4" s="68"/>
      <c r="MPM4" s="68"/>
      <c r="MPN4" s="68"/>
      <c r="MPY4" s="68"/>
      <c r="MPZ4" s="68"/>
      <c r="MQK4" s="68"/>
      <c r="MQL4" s="68"/>
      <c r="MQW4" s="68"/>
      <c r="MQX4" s="68"/>
      <c r="MRI4" s="68"/>
      <c r="MRJ4" s="68"/>
      <c r="MRU4" s="68"/>
      <c r="MRV4" s="68"/>
      <c r="MSG4" s="68"/>
      <c r="MSH4" s="68"/>
      <c r="MSS4" s="68"/>
      <c r="MST4" s="68"/>
      <c r="MTE4" s="68"/>
      <c r="MTF4" s="68"/>
      <c r="MTQ4" s="68"/>
      <c r="MTR4" s="68"/>
      <c r="MUC4" s="68"/>
      <c r="MUD4" s="68"/>
      <c r="MUO4" s="68"/>
      <c r="MUP4" s="68"/>
      <c r="MVA4" s="68"/>
      <c r="MVB4" s="68"/>
      <c r="MVM4" s="68"/>
      <c r="MVN4" s="68"/>
      <c r="MVY4" s="68"/>
      <c r="MVZ4" s="68"/>
      <c r="MWK4" s="68"/>
      <c r="MWL4" s="68"/>
      <c r="MWW4" s="68"/>
      <c r="MWX4" s="68"/>
      <c r="MXI4" s="68"/>
      <c r="MXJ4" s="68"/>
      <c r="MXU4" s="68"/>
      <c r="MXV4" s="68"/>
      <c r="MYG4" s="68"/>
      <c r="MYH4" s="68"/>
      <c r="MYS4" s="68"/>
      <c r="MYT4" s="68"/>
      <c r="MZE4" s="68"/>
      <c r="MZF4" s="68"/>
      <c r="MZQ4" s="68"/>
      <c r="MZR4" s="68"/>
      <c r="NAC4" s="68"/>
      <c r="NAD4" s="68"/>
      <c r="NAO4" s="68"/>
      <c r="NAP4" s="68"/>
      <c r="NBA4" s="68"/>
      <c r="NBB4" s="68"/>
      <c r="NBM4" s="68"/>
      <c r="NBN4" s="68"/>
      <c r="NBY4" s="68"/>
      <c r="NBZ4" s="68"/>
      <c r="NCK4" s="68"/>
      <c r="NCL4" s="68"/>
      <c r="NCW4" s="68"/>
      <c r="NCX4" s="68"/>
      <c r="NDI4" s="68"/>
      <c r="NDJ4" s="68"/>
      <c r="NDU4" s="68"/>
      <c r="NDV4" s="68"/>
      <c r="NEG4" s="68"/>
      <c r="NEH4" s="68"/>
      <c r="NES4" s="68"/>
      <c r="NET4" s="68"/>
      <c r="NFE4" s="68"/>
      <c r="NFF4" s="68"/>
      <c r="NFQ4" s="68"/>
      <c r="NFR4" s="68"/>
      <c r="NGC4" s="68"/>
      <c r="NGD4" s="68"/>
      <c r="NGO4" s="68"/>
      <c r="NGP4" s="68"/>
      <c r="NHA4" s="68"/>
      <c r="NHB4" s="68"/>
      <c r="NHM4" s="68"/>
      <c r="NHN4" s="68"/>
      <c r="NHY4" s="68"/>
      <c r="NHZ4" s="68"/>
      <c r="NIK4" s="68"/>
      <c r="NIL4" s="68"/>
      <c r="NIW4" s="68"/>
      <c r="NIX4" s="68"/>
      <c r="NJI4" s="68"/>
      <c r="NJJ4" s="68"/>
      <c r="NJU4" s="68"/>
      <c r="NJV4" s="68"/>
      <c r="NKG4" s="68"/>
      <c r="NKH4" s="68"/>
      <c r="NKS4" s="68"/>
      <c r="NKT4" s="68"/>
      <c r="NLE4" s="68"/>
      <c r="NLF4" s="68"/>
      <c r="NLQ4" s="68"/>
      <c r="NLR4" s="68"/>
      <c r="NMC4" s="68"/>
      <c r="NMD4" s="68"/>
      <c r="NMO4" s="68"/>
      <c r="NMP4" s="68"/>
      <c r="NNA4" s="68"/>
      <c r="NNB4" s="68"/>
      <c r="NNM4" s="68"/>
      <c r="NNN4" s="68"/>
      <c r="NNY4" s="68"/>
      <c r="NNZ4" s="68"/>
      <c r="NOK4" s="68"/>
      <c r="NOL4" s="68"/>
      <c r="NOW4" s="68"/>
      <c r="NOX4" s="68"/>
      <c r="NPI4" s="68"/>
      <c r="NPJ4" s="68"/>
      <c r="NPU4" s="68"/>
      <c r="NPV4" s="68"/>
      <c r="NQG4" s="68"/>
      <c r="NQH4" s="68"/>
      <c r="NQS4" s="68"/>
      <c r="NQT4" s="68"/>
      <c r="NRE4" s="68"/>
      <c r="NRF4" s="68"/>
      <c r="NRQ4" s="68"/>
      <c r="NRR4" s="68"/>
      <c r="NSC4" s="68"/>
      <c r="NSD4" s="68"/>
      <c r="NSO4" s="68"/>
      <c r="NSP4" s="68"/>
      <c r="NTA4" s="68"/>
      <c r="NTB4" s="68"/>
      <c r="NTM4" s="68"/>
      <c r="NTN4" s="68"/>
      <c r="NTY4" s="68"/>
      <c r="NTZ4" s="68"/>
      <c r="NUK4" s="68"/>
      <c r="NUL4" s="68"/>
      <c r="NUW4" s="68"/>
      <c r="NUX4" s="68"/>
      <c r="NVI4" s="68"/>
      <c r="NVJ4" s="68"/>
      <c r="NVU4" s="68"/>
      <c r="NVV4" s="68"/>
      <c r="NWG4" s="68"/>
      <c r="NWH4" s="68"/>
      <c r="NWS4" s="68"/>
      <c r="NWT4" s="68"/>
      <c r="NXE4" s="68"/>
      <c r="NXF4" s="68"/>
      <c r="NXQ4" s="68"/>
      <c r="NXR4" s="68"/>
      <c r="NYC4" s="68"/>
      <c r="NYD4" s="68"/>
      <c r="NYO4" s="68"/>
      <c r="NYP4" s="68"/>
      <c r="NZA4" s="68"/>
      <c r="NZB4" s="68"/>
      <c r="NZM4" s="68"/>
      <c r="NZN4" s="68"/>
      <c r="NZY4" s="68"/>
      <c r="NZZ4" s="68"/>
      <c r="OAK4" s="68"/>
      <c r="OAL4" s="68"/>
      <c r="OAW4" s="68"/>
      <c r="OAX4" s="68"/>
      <c r="OBI4" s="68"/>
      <c r="OBJ4" s="68"/>
      <c r="OBU4" s="68"/>
      <c r="OBV4" s="68"/>
      <c r="OCG4" s="68"/>
      <c r="OCH4" s="68"/>
      <c r="OCS4" s="68"/>
      <c r="OCT4" s="68"/>
      <c r="ODE4" s="68"/>
      <c r="ODF4" s="68"/>
      <c r="ODQ4" s="68"/>
      <c r="ODR4" s="68"/>
      <c r="OEC4" s="68"/>
      <c r="OED4" s="68"/>
      <c r="OEO4" s="68"/>
      <c r="OEP4" s="68"/>
      <c r="OFA4" s="68"/>
      <c r="OFB4" s="68"/>
      <c r="OFM4" s="68"/>
      <c r="OFN4" s="68"/>
      <c r="OFY4" s="68"/>
      <c r="OFZ4" s="68"/>
      <c r="OGK4" s="68"/>
      <c r="OGL4" s="68"/>
      <c r="OGW4" s="68"/>
      <c r="OGX4" s="68"/>
      <c r="OHI4" s="68"/>
      <c r="OHJ4" s="68"/>
      <c r="OHU4" s="68"/>
      <c r="OHV4" s="68"/>
      <c r="OIG4" s="68"/>
      <c r="OIH4" s="68"/>
      <c r="OIS4" s="68"/>
      <c r="OIT4" s="68"/>
      <c r="OJE4" s="68"/>
      <c r="OJF4" s="68"/>
      <c r="OJQ4" s="68"/>
      <c r="OJR4" s="68"/>
      <c r="OKC4" s="68"/>
      <c r="OKD4" s="68"/>
      <c r="OKO4" s="68"/>
      <c r="OKP4" s="68"/>
      <c r="OLA4" s="68"/>
      <c r="OLB4" s="68"/>
      <c r="OLM4" s="68"/>
      <c r="OLN4" s="68"/>
      <c r="OLY4" s="68"/>
      <c r="OLZ4" s="68"/>
      <c r="OMK4" s="68"/>
      <c r="OML4" s="68"/>
      <c r="OMW4" s="68"/>
      <c r="OMX4" s="68"/>
      <c r="ONI4" s="68"/>
      <c r="ONJ4" s="68"/>
      <c r="ONU4" s="68"/>
      <c r="ONV4" s="68"/>
      <c r="OOG4" s="68"/>
      <c r="OOH4" s="68"/>
      <c r="OOS4" s="68"/>
      <c r="OOT4" s="68"/>
      <c r="OPE4" s="68"/>
      <c r="OPF4" s="68"/>
      <c r="OPQ4" s="68"/>
      <c r="OPR4" s="68"/>
      <c r="OQC4" s="68"/>
      <c r="OQD4" s="68"/>
      <c r="OQO4" s="68"/>
      <c r="OQP4" s="68"/>
      <c r="ORA4" s="68"/>
      <c r="ORB4" s="68"/>
      <c r="ORM4" s="68"/>
      <c r="ORN4" s="68"/>
      <c r="ORY4" s="68"/>
      <c r="ORZ4" s="68"/>
      <c r="OSK4" s="68"/>
      <c r="OSL4" s="68"/>
      <c r="OSW4" s="68"/>
      <c r="OSX4" s="68"/>
      <c r="OTI4" s="68"/>
      <c r="OTJ4" s="68"/>
      <c r="OTU4" s="68"/>
      <c r="OTV4" s="68"/>
      <c r="OUG4" s="68"/>
      <c r="OUH4" s="68"/>
      <c r="OUS4" s="68"/>
      <c r="OUT4" s="68"/>
      <c r="OVE4" s="68"/>
      <c r="OVF4" s="68"/>
      <c r="OVQ4" s="68"/>
      <c r="OVR4" s="68"/>
      <c r="OWC4" s="68"/>
      <c r="OWD4" s="68"/>
      <c r="OWO4" s="68"/>
      <c r="OWP4" s="68"/>
      <c r="OXA4" s="68"/>
      <c r="OXB4" s="68"/>
      <c r="OXM4" s="68"/>
      <c r="OXN4" s="68"/>
      <c r="OXY4" s="68"/>
      <c r="OXZ4" s="68"/>
      <c r="OYK4" s="68"/>
      <c r="OYL4" s="68"/>
      <c r="OYW4" s="68"/>
      <c r="OYX4" s="68"/>
      <c r="OZI4" s="68"/>
      <c r="OZJ4" s="68"/>
      <c r="OZU4" s="68"/>
      <c r="OZV4" s="68"/>
      <c r="PAG4" s="68"/>
      <c r="PAH4" s="68"/>
      <c r="PAS4" s="68"/>
      <c r="PAT4" s="68"/>
      <c r="PBE4" s="68"/>
      <c r="PBF4" s="68"/>
      <c r="PBQ4" s="68"/>
      <c r="PBR4" s="68"/>
      <c r="PCC4" s="68"/>
      <c r="PCD4" s="68"/>
      <c r="PCO4" s="68"/>
      <c r="PCP4" s="68"/>
      <c r="PDA4" s="68"/>
      <c r="PDB4" s="68"/>
      <c r="PDM4" s="68"/>
      <c r="PDN4" s="68"/>
      <c r="PDY4" s="68"/>
      <c r="PDZ4" s="68"/>
      <c r="PEK4" s="68"/>
      <c r="PEL4" s="68"/>
      <c r="PEW4" s="68"/>
      <c r="PEX4" s="68"/>
      <c r="PFI4" s="68"/>
      <c r="PFJ4" s="68"/>
      <c r="PFU4" s="68"/>
      <c r="PFV4" s="68"/>
      <c r="PGG4" s="68"/>
      <c r="PGH4" s="68"/>
      <c r="PGS4" s="68"/>
      <c r="PGT4" s="68"/>
      <c r="PHE4" s="68"/>
      <c r="PHF4" s="68"/>
      <c r="PHQ4" s="68"/>
      <c r="PHR4" s="68"/>
      <c r="PIC4" s="68"/>
      <c r="PID4" s="68"/>
      <c r="PIO4" s="68"/>
      <c r="PIP4" s="68"/>
      <c r="PJA4" s="68"/>
      <c r="PJB4" s="68"/>
      <c r="PJM4" s="68"/>
      <c r="PJN4" s="68"/>
      <c r="PJY4" s="68"/>
      <c r="PJZ4" s="68"/>
      <c r="PKK4" s="68"/>
      <c r="PKL4" s="68"/>
      <c r="PKW4" s="68"/>
      <c r="PKX4" s="68"/>
      <c r="PLI4" s="68"/>
      <c r="PLJ4" s="68"/>
      <c r="PLU4" s="68"/>
      <c r="PLV4" s="68"/>
      <c r="PMG4" s="68"/>
      <c r="PMH4" s="68"/>
      <c r="PMS4" s="68"/>
      <c r="PMT4" s="68"/>
      <c r="PNE4" s="68"/>
      <c r="PNF4" s="68"/>
      <c r="PNQ4" s="68"/>
      <c r="PNR4" s="68"/>
      <c r="POC4" s="68"/>
      <c r="POD4" s="68"/>
      <c r="POO4" s="68"/>
      <c r="POP4" s="68"/>
      <c r="PPA4" s="68"/>
      <c r="PPB4" s="68"/>
      <c r="PPM4" s="68"/>
      <c r="PPN4" s="68"/>
      <c r="PPY4" s="68"/>
      <c r="PPZ4" s="68"/>
      <c r="PQK4" s="68"/>
      <c r="PQL4" s="68"/>
      <c r="PQW4" s="68"/>
      <c r="PQX4" s="68"/>
      <c r="PRI4" s="68"/>
      <c r="PRJ4" s="68"/>
      <c r="PRU4" s="68"/>
      <c r="PRV4" s="68"/>
      <c r="PSG4" s="68"/>
      <c r="PSH4" s="68"/>
      <c r="PSS4" s="68"/>
      <c r="PST4" s="68"/>
      <c r="PTE4" s="68"/>
      <c r="PTF4" s="68"/>
      <c r="PTQ4" s="68"/>
      <c r="PTR4" s="68"/>
      <c r="PUC4" s="68"/>
      <c r="PUD4" s="68"/>
      <c r="PUO4" s="68"/>
      <c r="PUP4" s="68"/>
      <c r="PVA4" s="68"/>
      <c r="PVB4" s="68"/>
      <c r="PVM4" s="68"/>
      <c r="PVN4" s="68"/>
      <c r="PVY4" s="68"/>
      <c r="PVZ4" s="68"/>
      <c r="PWK4" s="68"/>
      <c r="PWL4" s="68"/>
      <c r="PWW4" s="68"/>
      <c r="PWX4" s="68"/>
      <c r="PXI4" s="68"/>
      <c r="PXJ4" s="68"/>
      <c r="PXU4" s="68"/>
      <c r="PXV4" s="68"/>
      <c r="PYG4" s="68"/>
      <c r="PYH4" s="68"/>
      <c r="PYS4" s="68"/>
      <c r="PYT4" s="68"/>
      <c r="PZE4" s="68"/>
      <c r="PZF4" s="68"/>
      <c r="PZQ4" s="68"/>
      <c r="PZR4" s="68"/>
      <c r="QAC4" s="68"/>
      <c r="QAD4" s="68"/>
      <c r="QAO4" s="68"/>
      <c r="QAP4" s="68"/>
      <c r="QBA4" s="68"/>
      <c r="QBB4" s="68"/>
      <c r="QBM4" s="68"/>
      <c r="QBN4" s="68"/>
      <c r="QBY4" s="68"/>
      <c r="QBZ4" s="68"/>
      <c r="QCK4" s="68"/>
      <c r="QCL4" s="68"/>
      <c r="QCW4" s="68"/>
      <c r="QCX4" s="68"/>
      <c r="QDI4" s="68"/>
      <c r="QDJ4" s="68"/>
      <c r="QDU4" s="68"/>
      <c r="QDV4" s="68"/>
      <c r="QEG4" s="68"/>
      <c r="QEH4" s="68"/>
      <c r="QES4" s="68"/>
      <c r="QET4" s="68"/>
      <c r="QFE4" s="68"/>
      <c r="QFF4" s="68"/>
      <c r="QFQ4" s="68"/>
      <c r="QFR4" s="68"/>
      <c r="QGC4" s="68"/>
      <c r="QGD4" s="68"/>
      <c r="QGO4" s="68"/>
      <c r="QGP4" s="68"/>
      <c r="QHA4" s="68"/>
      <c r="QHB4" s="68"/>
      <c r="QHM4" s="68"/>
      <c r="QHN4" s="68"/>
      <c r="QHY4" s="68"/>
      <c r="QHZ4" s="68"/>
      <c r="QIK4" s="68"/>
      <c r="QIL4" s="68"/>
      <c r="QIW4" s="68"/>
      <c r="QIX4" s="68"/>
      <c r="QJI4" s="68"/>
      <c r="QJJ4" s="68"/>
      <c r="QJU4" s="68"/>
      <c r="QJV4" s="68"/>
      <c r="QKG4" s="68"/>
      <c r="QKH4" s="68"/>
      <c r="QKS4" s="68"/>
      <c r="QKT4" s="68"/>
      <c r="QLE4" s="68"/>
      <c r="QLF4" s="68"/>
      <c r="QLQ4" s="68"/>
      <c r="QLR4" s="68"/>
      <c r="QMC4" s="68"/>
      <c r="QMD4" s="68"/>
      <c r="QMO4" s="68"/>
      <c r="QMP4" s="68"/>
      <c r="QNA4" s="68"/>
      <c r="QNB4" s="68"/>
      <c r="QNM4" s="68"/>
      <c r="QNN4" s="68"/>
      <c r="QNY4" s="68"/>
      <c r="QNZ4" s="68"/>
      <c r="QOK4" s="68"/>
      <c r="QOL4" s="68"/>
      <c r="QOW4" s="68"/>
      <c r="QOX4" s="68"/>
      <c r="QPI4" s="68"/>
      <c r="QPJ4" s="68"/>
      <c r="QPU4" s="68"/>
      <c r="QPV4" s="68"/>
      <c r="QQG4" s="68"/>
      <c r="QQH4" s="68"/>
      <c r="QQS4" s="68"/>
      <c r="QQT4" s="68"/>
      <c r="QRE4" s="68"/>
      <c r="QRF4" s="68"/>
      <c r="QRQ4" s="68"/>
      <c r="QRR4" s="68"/>
      <c r="QSC4" s="68"/>
      <c r="QSD4" s="68"/>
      <c r="QSO4" s="68"/>
      <c r="QSP4" s="68"/>
      <c r="QTA4" s="68"/>
      <c r="QTB4" s="68"/>
      <c r="QTM4" s="68"/>
      <c r="QTN4" s="68"/>
      <c r="QTY4" s="68"/>
      <c r="QTZ4" s="68"/>
      <c r="QUK4" s="68"/>
      <c r="QUL4" s="68"/>
      <c r="QUW4" s="68"/>
      <c r="QUX4" s="68"/>
      <c r="QVI4" s="68"/>
      <c r="QVJ4" s="68"/>
      <c r="QVU4" s="68"/>
      <c r="QVV4" s="68"/>
      <c r="QWG4" s="68"/>
      <c r="QWH4" s="68"/>
      <c r="QWS4" s="68"/>
      <c r="QWT4" s="68"/>
      <c r="QXE4" s="68"/>
      <c r="QXF4" s="68"/>
      <c r="QXQ4" s="68"/>
      <c r="QXR4" s="68"/>
      <c r="QYC4" s="68"/>
      <c r="QYD4" s="68"/>
      <c r="QYO4" s="68"/>
      <c r="QYP4" s="68"/>
      <c r="QZA4" s="68"/>
      <c r="QZB4" s="68"/>
      <c r="QZM4" s="68"/>
      <c r="QZN4" s="68"/>
      <c r="QZY4" s="68"/>
      <c r="QZZ4" s="68"/>
      <c r="RAK4" s="68"/>
      <c r="RAL4" s="68"/>
      <c r="RAW4" s="68"/>
      <c r="RAX4" s="68"/>
      <c r="RBI4" s="68"/>
      <c r="RBJ4" s="68"/>
      <c r="RBU4" s="68"/>
      <c r="RBV4" s="68"/>
      <c r="RCG4" s="68"/>
      <c r="RCH4" s="68"/>
      <c r="RCS4" s="68"/>
      <c r="RCT4" s="68"/>
      <c r="RDE4" s="68"/>
      <c r="RDF4" s="68"/>
      <c r="RDQ4" s="68"/>
      <c r="RDR4" s="68"/>
      <c r="REC4" s="68"/>
      <c r="RED4" s="68"/>
      <c r="REO4" s="68"/>
      <c r="REP4" s="68"/>
      <c r="RFA4" s="68"/>
      <c r="RFB4" s="68"/>
      <c r="RFM4" s="68"/>
      <c r="RFN4" s="68"/>
      <c r="RFY4" s="68"/>
      <c r="RFZ4" s="68"/>
      <c r="RGK4" s="68"/>
      <c r="RGL4" s="68"/>
      <c r="RGW4" s="68"/>
      <c r="RGX4" s="68"/>
      <c r="RHI4" s="68"/>
      <c r="RHJ4" s="68"/>
      <c r="RHU4" s="68"/>
      <c r="RHV4" s="68"/>
      <c r="RIG4" s="68"/>
      <c r="RIH4" s="68"/>
      <c r="RIS4" s="68"/>
      <c r="RIT4" s="68"/>
      <c r="RJE4" s="68"/>
      <c r="RJF4" s="68"/>
      <c r="RJQ4" s="68"/>
      <c r="RJR4" s="68"/>
      <c r="RKC4" s="68"/>
      <c r="RKD4" s="68"/>
      <c r="RKO4" s="68"/>
      <c r="RKP4" s="68"/>
      <c r="RLA4" s="68"/>
      <c r="RLB4" s="68"/>
      <c r="RLM4" s="68"/>
      <c r="RLN4" s="68"/>
      <c r="RLY4" s="68"/>
      <c r="RLZ4" s="68"/>
      <c r="RMK4" s="68"/>
      <c r="RML4" s="68"/>
      <c r="RMW4" s="68"/>
      <c r="RMX4" s="68"/>
      <c r="RNI4" s="68"/>
      <c r="RNJ4" s="68"/>
      <c r="RNU4" s="68"/>
      <c r="RNV4" s="68"/>
      <c r="ROG4" s="68"/>
      <c r="ROH4" s="68"/>
      <c r="ROS4" s="68"/>
      <c r="ROT4" s="68"/>
      <c r="RPE4" s="68"/>
      <c r="RPF4" s="68"/>
      <c r="RPQ4" s="68"/>
      <c r="RPR4" s="68"/>
      <c r="RQC4" s="68"/>
      <c r="RQD4" s="68"/>
      <c r="RQO4" s="68"/>
      <c r="RQP4" s="68"/>
      <c r="RRA4" s="68"/>
      <c r="RRB4" s="68"/>
      <c r="RRM4" s="68"/>
      <c r="RRN4" s="68"/>
      <c r="RRY4" s="68"/>
      <c r="RRZ4" s="68"/>
      <c r="RSK4" s="68"/>
      <c r="RSL4" s="68"/>
      <c r="RSW4" s="68"/>
      <c r="RSX4" s="68"/>
      <c r="RTI4" s="68"/>
      <c r="RTJ4" s="68"/>
      <c r="RTU4" s="68"/>
      <c r="RTV4" s="68"/>
      <c r="RUG4" s="68"/>
      <c r="RUH4" s="68"/>
      <c r="RUS4" s="68"/>
      <c r="RUT4" s="68"/>
      <c r="RVE4" s="68"/>
      <c r="RVF4" s="68"/>
      <c r="RVQ4" s="68"/>
      <c r="RVR4" s="68"/>
      <c r="RWC4" s="68"/>
      <c r="RWD4" s="68"/>
      <c r="RWO4" s="68"/>
      <c r="RWP4" s="68"/>
      <c r="RXA4" s="68"/>
      <c r="RXB4" s="68"/>
      <c r="RXM4" s="68"/>
      <c r="RXN4" s="68"/>
      <c r="RXY4" s="68"/>
      <c r="RXZ4" s="68"/>
      <c r="RYK4" s="68"/>
      <c r="RYL4" s="68"/>
      <c r="RYW4" s="68"/>
      <c r="RYX4" s="68"/>
      <c r="RZI4" s="68"/>
      <c r="RZJ4" s="68"/>
      <c r="RZU4" s="68"/>
      <c r="RZV4" s="68"/>
      <c r="SAG4" s="68"/>
      <c r="SAH4" s="68"/>
      <c r="SAS4" s="68"/>
      <c r="SAT4" s="68"/>
      <c r="SBE4" s="68"/>
      <c r="SBF4" s="68"/>
      <c r="SBQ4" s="68"/>
      <c r="SBR4" s="68"/>
      <c r="SCC4" s="68"/>
      <c r="SCD4" s="68"/>
      <c r="SCO4" s="68"/>
      <c r="SCP4" s="68"/>
      <c r="SDA4" s="68"/>
      <c r="SDB4" s="68"/>
      <c r="SDM4" s="68"/>
      <c r="SDN4" s="68"/>
      <c r="SDY4" s="68"/>
      <c r="SDZ4" s="68"/>
      <c r="SEK4" s="68"/>
      <c r="SEL4" s="68"/>
      <c r="SEW4" s="68"/>
      <c r="SEX4" s="68"/>
      <c r="SFI4" s="68"/>
      <c r="SFJ4" s="68"/>
      <c r="SFU4" s="68"/>
      <c r="SFV4" s="68"/>
      <c r="SGG4" s="68"/>
      <c r="SGH4" s="68"/>
      <c r="SGS4" s="68"/>
      <c r="SGT4" s="68"/>
      <c r="SHE4" s="68"/>
      <c r="SHF4" s="68"/>
      <c r="SHQ4" s="68"/>
      <c r="SHR4" s="68"/>
      <c r="SIC4" s="68"/>
      <c r="SID4" s="68"/>
      <c r="SIO4" s="68"/>
      <c r="SIP4" s="68"/>
      <c r="SJA4" s="68"/>
      <c r="SJB4" s="68"/>
      <c r="SJM4" s="68"/>
      <c r="SJN4" s="68"/>
      <c r="SJY4" s="68"/>
      <c r="SJZ4" s="68"/>
      <c r="SKK4" s="68"/>
      <c r="SKL4" s="68"/>
      <c r="SKW4" s="68"/>
      <c r="SKX4" s="68"/>
      <c r="SLI4" s="68"/>
      <c r="SLJ4" s="68"/>
      <c r="SLU4" s="68"/>
      <c r="SLV4" s="68"/>
      <c r="SMG4" s="68"/>
      <c r="SMH4" s="68"/>
      <c r="SMS4" s="68"/>
      <c r="SMT4" s="68"/>
      <c r="SNE4" s="68"/>
      <c r="SNF4" s="68"/>
      <c r="SNQ4" s="68"/>
      <c r="SNR4" s="68"/>
      <c r="SOC4" s="68"/>
      <c r="SOD4" s="68"/>
      <c r="SOO4" s="68"/>
      <c r="SOP4" s="68"/>
      <c r="SPA4" s="68"/>
      <c r="SPB4" s="68"/>
      <c r="SPM4" s="68"/>
      <c r="SPN4" s="68"/>
      <c r="SPY4" s="68"/>
      <c r="SPZ4" s="68"/>
      <c r="SQK4" s="68"/>
      <c r="SQL4" s="68"/>
      <c r="SQW4" s="68"/>
      <c r="SQX4" s="68"/>
      <c r="SRI4" s="68"/>
      <c r="SRJ4" s="68"/>
      <c r="SRU4" s="68"/>
      <c r="SRV4" s="68"/>
      <c r="SSG4" s="68"/>
      <c r="SSH4" s="68"/>
      <c r="SSS4" s="68"/>
      <c r="SST4" s="68"/>
      <c r="STE4" s="68"/>
      <c r="STF4" s="68"/>
      <c r="STQ4" s="68"/>
      <c r="STR4" s="68"/>
      <c r="SUC4" s="68"/>
      <c r="SUD4" s="68"/>
      <c r="SUO4" s="68"/>
      <c r="SUP4" s="68"/>
      <c r="SVA4" s="68"/>
      <c r="SVB4" s="68"/>
      <c r="SVM4" s="68"/>
      <c r="SVN4" s="68"/>
      <c r="SVY4" s="68"/>
      <c r="SVZ4" s="68"/>
      <c r="SWK4" s="68"/>
      <c r="SWL4" s="68"/>
      <c r="SWW4" s="68"/>
      <c r="SWX4" s="68"/>
      <c r="SXI4" s="68"/>
      <c r="SXJ4" s="68"/>
      <c r="SXU4" s="68"/>
      <c r="SXV4" s="68"/>
      <c r="SYG4" s="68"/>
      <c r="SYH4" s="68"/>
      <c r="SYS4" s="68"/>
      <c r="SYT4" s="68"/>
      <c r="SZE4" s="68"/>
      <c r="SZF4" s="68"/>
      <c r="SZQ4" s="68"/>
      <c r="SZR4" s="68"/>
      <c r="TAC4" s="68"/>
      <c r="TAD4" s="68"/>
      <c r="TAO4" s="68"/>
      <c r="TAP4" s="68"/>
      <c r="TBA4" s="68"/>
      <c r="TBB4" s="68"/>
      <c r="TBM4" s="68"/>
      <c r="TBN4" s="68"/>
      <c r="TBY4" s="68"/>
      <c r="TBZ4" s="68"/>
      <c r="TCK4" s="68"/>
      <c r="TCL4" s="68"/>
      <c r="TCW4" s="68"/>
      <c r="TCX4" s="68"/>
      <c r="TDI4" s="68"/>
      <c r="TDJ4" s="68"/>
      <c r="TDU4" s="68"/>
      <c r="TDV4" s="68"/>
      <c r="TEG4" s="68"/>
      <c r="TEH4" s="68"/>
      <c r="TES4" s="68"/>
      <c r="TET4" s="68"/>
      <c r="TFE4" s="68"/>
      <c r="TFF4" s="68"/>
      <c r="TFQ4" s="68"/>
      <c r="TFR4" s="68"/>
      <c r="TGC4" s="68"/>
      <c r="TGD4" s="68"/>
      <c r="TGO4" s="68"/>
      <c r="TGP4" s="68"/>
      <c r="THA4" s="68"/>
      <c r="THB4" s="68"/>
      <c r="THM4" s="68"/>
      <c r="THN4" s="68"/>
      <c r="THY4" s="68"/>
      <c r="THZ4" s="68"/>
      <c r="TIK4" s="68"/>
      <c r="TIL4" s="68"/>
      <c r="TIW4" s="68"/>
      <c r="TIX4" s="68"/>
      <c r="TJI4" s="68"/>
      <c r="TJJ4" s="68"/>
      <c r="TJU4" s="68"/>
      <c r="TJV4" s="68"/>
      <c r="TKG4" s="68"/>
      <c r="TKH4" s="68"/>
      <c r="TKS4" s="68"/>
      <c r="TKT4" s="68"/>
      <c r="TLE4" s="68"/>
      <c r="TLF4" s="68"/>
      <c r="TLQ4" s="68"/>
      <c r="TLR4" s="68"/>
      <c r="TMC4" s="68"/>
      <c r="TMD4" s="68"/>
      <c r="TMO4" s="68"/>
      <c r="TMP4" s="68"/>
      <c r="TNA4" s="68"/>
      <c r="TNB4" s="68"/>
      <c r="TNM4" s="68"/>
      <c r="TNN4" s="68"/>
      <c r="TNY4" s="68"/>
      <c r="TNZ4" s="68"/>
      <c r="TOK4" s="68"/>
      <c r="TOL4" s="68"/>
      <c r="TOW4" s="68"/>
      <c r="TOX4" s="68"/>
      <c r="TPI4" s="68"/>
      <c r="TPJ4" s="68"/>
      <c r="TPU4" s="68"/>
      <c r="TPV4" s="68"/>
      <c r="TQG4" s="68"/>
      <c r="TQH4" s="68"/>
      <c r="TQS4" s="68"/>
      <c r="TQT4" s="68"/>
      <c r="TRE4" s="68"/>
      <c r="TRF4" s="68"/>
      <c r="TRQ4" s="68"/>
      <c r="TRR4" s="68"/>
      <c r="TSC4" s="68"/>
      <c r="TSD4" s="68"/>
      <c r="TSO4" s="68"/>
      <c r="TSP4" s="68"/>
      <c r="TTA4" s="68"/>
      <c r="TTB4" s="68"/>
      <c r="TTM4" s="68"/>
      <c r="TTN4" s="68"/>
      <c r="TTY4" s="68"/>
      <c r="TTZ4" s="68"/>
      <c r="TUK4" s="68"/>
      <c r="TUL4" s="68"/>
      <c r="TUW4" s="68"/>
      <c r="TUX4" s="68"/>
      <c r="TVI4" s="68"/>
      <c r="TVJ4" s="68"/>
      <c r="TVU4" s="68"/>
      <c r="TVV4" s="68"/>
      <c r="TWG4" s="68"/>
      <c r="TWH4" s="68"/>
      <c r="TWS4" s="68"/>
      <c r="TWT4" s="68"/>
      <c r="TXE4" s="68"/>
      <c r="TXF4" s="68"/>
      <c r="TXQ4" s="68"/>
      <c r="TXR4" s="68"/>
      <c r="TYC4" s="68"/>
      <c r="TYD4" s="68"/>
      <c r="TYO4" s="68"/>
      <c r="TYP4" s="68"/>
      <c r="TZA4" s="68"/>
      <c r="TZB4" s="68"/>
      <c r="TZM4" s="68"/>
      <c r="TZN4" s="68"/>
      <c r="TZY4" s="68"/>
      <c r="TZZ4" s="68"/>
      <c r="UAK4" s="68"/>
      <c r="UAL4" s="68"/>
      <c r="UAW4" s="68"/>
      <c r="UAX4" s="68"/>
      <c r="UBI4" s="68"/>
      <c r="UBJ4" s="68"/>
      <c r="UBU4" s="68"/>
      <c r="UBV4" s="68"/>
      <c r="UCG4" s="68"/>
      <c r="UCH4" s="68"/>
      <c r="UCS4" s="68"/>
      <c r="UCT4" s="68"/>
      <c r="UDE4" s="68"/>
      <c r="UDF4" s="68"/>
      <c r="UDQ4" s="68"/>
      <c r="UDR4" s="68"/>
      <c r="UEC4" s="68"/>
      <c r="UED4" s="68"/>
      <c r="UEO4" s="68"/>
      <c r="UEP4" s="68"/>
      <c r="UFA4" s="68"/>
      <c r="UFB4" s="68"/>
      <c r="UFM4" s="68"/>
      <c r="UFN4" s="68"/>
      <c r="UFY4" s="68"/>
      <c r="UFZ4" s="68"/>
      <c r="UGK4" s="68"/>
      <c r="UGL4" s="68"/>
      <c r="UGW4" s="68"/>
      <c r="UGX4" s="68"/>
      <c r="UHI4" s="68"/>
      <c r="UHJ4" s="68"/>
      <c r="UHU4" s="68"/>
      <c r="UHV4" s="68"/>
      <c r="UIG4" s="68"/>
      <c r="UIH4" s="68"/>
      <c r="UIS4" s="68"/>
      <c r="UIT4" s="68"/>
      <c r="UJE4" s="68"/>
      <c r="UJF4" s="68"/>
      <c r="UJQ4" s="68"/>
      <c r="UJR4" s="68"/>
      <c r="UKC4" s="68"/>
      <c r="UKD4" s="68"/>
      <c r="UKO4" s="68"/>
      <c r="UKP4" s="68"/>
      <c r="ULA4" s="68"/>
      <c r="ULB4" s="68"/>
      <c r="ULM4" s="68"/>
      <c r="ULN4" s="68"/>
      <c r="ULY4" s="68"/>
      <c r="ULZ4" s="68"/>
      <c r="UMK4" s="68"/>
      <c r="UML4" s="68"/>
      <c r="UMW4" s="68"/>
      <c r="UMX4" s="68"/>
      <c r="UNI4" s="68"/>
      <c r="UNJ4" s="68"/>
      <c r="UNU4" s="68"/>
      <c r="UNV4" s="68"/>
      <c r="UOG4" s="68"/>
      <c r="UOH4" s="68"/>
      <c r="UOS4" s="68"/>
      <c r="UOT4" s="68"/>
      <c r="UPE4" s="68"/>
      <c r="UPF4" s="68"/>
      <c r="UPQ4" s="68"/>
      <c r="UPR4" s="68"/>
      <c r="UQC4" s="68"/>
      <c r="UQD4" s="68"/>
      <c r="UQO4" s="68"/>
      <c r="UQP4" s="68"/>
      <c r="URA4" s="68"/>
      <c r="URB4" s="68"/>
      <c r="URM4" s="68"/>
      <c r="URN4" s="68"/>
      <c r="URY4" s="68"/>
      <c r="URZ4" s="68"/>
      <c r="USK4" s="68"/>
      <c r="USL4" s="68"/>
      <c r="USW4" s="68"/>
      <c r="USX4" s="68"/>
      <c r="UTI4" s="68"/>
      <c r="UTJ4" s="68"/>
      <c r="UTU4" s="68"/>
      <c r="UTV4" s="68"/>
      <c r="UUG4" s="68"/>
      <c r="UUH4" s="68"/>
      <c r="UUS4" s="68"/>
      <c r="UUT4" s="68"/>
      <c r="UVE4" s="68"/>
      <c r="UVF4" s="68"/>
      <c r="UVQ4" s="68"/>
      <c r="UVR4" s="68"/>
      <c r="UWC4" s="68"/>
      <c r="UWD4" s="68"/>
      <c r="UWO4" s="68"/>
      <c r="UWP4" s="68"/>
      <c r="UXA4" s="68"/>
      <c r="UXB4" s="68"/>
      <c r="UXM4" s="68"/>
      <c r="UXN4" s="68"/>
      <c r="UXY4" s="68"/>
      <c r="UXZ4" s="68"/>
      <c r="UYK4" s="68"/>
      <c r="UYL4" s="68"/>
      <c r="UYW4" s="68"/>
      <c r="UYX4" s="68"/>
      <c r="UZI4" s="68"/>
      <c r="UZJ4" s="68"/>
      <c r="UZU4" s="68"/>
      <c r="UZV4" s="68"/>
      <c r="VAG4" s="68"/>
      <c r="VAH4" s="68"/>
      <c r="VAS4" s="68"/>
      <c r="VAT4" s="68"/>
      <c r="VBE4" s="68"/>
      <c r="VBF4" s="68"/>
      <c r="VBQ4" s="68"/>
      <c r="VBR4" s="68"/>
      <c r="VCC4" s="68"/>
      <c r="VCD4" s="68"/>
      <c r="VCO4" s="68"/>
      <c r="VCP4" s="68"/>
      <c r="VDA4" s="68"/>
      <c r="VDB4" s="68"/>
      <c r="VDM4" s="68"/>
      <c r="VDN4" s="68"/>
      <c r="VDY4" s="68"/>
      <c r="VDZ4" s="68"/>
      <c r="VEK4" s="68"/>
      <c r="VEL4" s="68"/>
      <c r="VEW4" s="68"/>
      <c r="VEX4" s="68"/>
      <c r="VFI4" s="68"/>
      <c r="VFJ4" s="68"/>
      <c r="VFU4" s="68"/>
      <c r="VFV4" s="68"/>
      <c r="VGG4" s="68"/>
      <c r="VGH4" s="68"/>
      <c r="VGS4" s="68"/>
      <c r="VGT4" s="68"/>
      <c r="VHE4" s="68"/>
      <c r="VHF4" s="68"/>
      <c r="VHQ4" s="68"/>
      <c r="VHR4" s="68"/>
      <c r="VIC4" s="68"/>
      <c r="VID4" s="68"/>
      <c r="VIO4" s="68"/>
      <c r="VIP4" s="68"/>
      <c r="VJA4" s="68"/>
      <c r="VJB4" s="68"/>
      <c r="VJM4" s="68"/>
      <c r="VJN4" s="68"/>
      <c r="VJY4" s="68"/>
      <c r="VJZ4" s="68"/>
      <c r="VKK4" s="68"/>
      <c r="VKL4" s="68"/>
      <c r="VKW4" s="68"/>
      <c r="VKX4" s="68"/>
      <c r="VLI4" s="68"/>
      <c r="VLJ4" s="68"/>
      <c r="VLU4" s="68"/>
      <c r="VLV4" s="68"/>
      <c r="VMG4" s="68"/>
      <c r="VMH4" s="68"/>
      <c r="VMS4" s="68"/>
      <c r="VMT4" s="68"/>
      <c r="VNE4" s="68"/>
      <c r="VNF4" s="68"/>
      <c r="VNQ4" s="68"/>
      <c r="VNR4" s="68"/>
      <c r="VOC4" s="68"/>
      <c r="VOD4" s="68"/>
      <c r="VOO4" s="68"/>
      <c r="VOP4" s="68"/>
      <c r="VPA4" s="68"/>
      <c r="VPB4" s="68"/>
      <c r="VPM4" s="68"/>
      <c r="VPN4" s="68"/>
      <c r="VPY4" s="68"/>
      <c r="VPZ4" s="68"/>
      <c r="VQK4" s="68"/>
      <c r="VQL4" s="68"/>
      <c r="VQW4" s="68"/>
      <c r="VQX4" s="68"/>
      <c r="VRI4" s="68"/>
      <c r="VRJ4" s="68"/>
      <c r="VRU4" s="68"/>
      <c r="VRV4" s="68"/>
      <c r="VSG4" s="68"/>
      <c r="VSH4" s="68"/>
      <c r="VSS4" s="68"/>
      <c r="VST4" s="68"/>
      <c r="VTE4" s="68"/>
      <c r="VTF4" s="68"/>
      <c r="VTQ4" s="68"/>
      <c r="VTR4" s="68"/>
      <c r="VUC4" s="68"/>
      <c r="VUD4" s="68"/>
      <c r="VUO4" s="68"/>
      <c r="VUP4" s="68"/>
      <c r="VVA4" s="68"/>
      <c r="VVB4" s="68"/>
      <c r="VVM4" s="68"/>
      <c r="VVN4" s="68"/>
      <c r="VVY4" s="68"/>
      <c r="VVZ4" s="68"/>
      <c r="VWK4" s="68"/>
      <c r="VWL4" s="68"/>
      <c r="VWW4" s="68"/>
      <c r="VWX4" s="68"/>
      <c r="VXI4" s="68"/>
      <c r="VXJ4" s="68"/>
      <c r="VXU4" s="68"/>
      <c r="VXV4" s="68"/>
      <c r="VYG4" s="68"/>
      <c r="VYH4" s="68"/>
      <c r="VYS4" s="68"/>
      <c r="VYT4" s="68"/>
      <c r="VZE4" s="68"/>
      <c r="VZF4" s="68"/>
      <c r="VZQ4" s="68"/>
      <c r="VZR4" s="68"/>
      <c r="WAC4" s="68"/>
      <c r="WAD4" s="68"/>
      <c r="WAO4" s="68"/>
      <c r="WAP4" s="68"/>
      <c r="WBA4" s="68"/>
      <c r="WBB4" s="68"/>
      <c r="WBM4" s="68"/>
      <c r="WBN4" s="68"/>
      <c r="WBY4" s="68"/>
      <c r="WBZ4" s="68"/>
      <c r="WCK4" s="68"/>
      <c r="WCL4" s="68"/>
      <c r="WCW4" s="68"/>
      <c r="WCX4" s="68"/>
      <c r="WDI4" s="68"/>
      <c r="WDJ4" s="68"/>
      <c r="WDU4" s="68"/>
      <c r="WDV4" s="68"/>
      <c r="WEG4" s="68"/>
      <c r="WEH4" s="68"/>
      <c r="WES4" s="68"/>
      <c r="WET4" s="68"/>
      <c r="WFE4" s="68"/>
      <c r="WFF4" s="68"/>
      <c r="WFQ4" s="68"/>
      <c r="WFR4" s="68"/>
      <c r="WGC4" s="68"/>
      <c r="WGD4" s="68"/>
      <c r="WGO4" s="68"/>
      <c r="WGP4" s="68"/>
      <c r="WHA4" s="68"/>
      <c r="WHB4" s="68"/>
      <c r="WHM4" s="68"/>
      <c r="WHN4" s="68"/>
      <c r="WHY4" s="68"/>
      <c r="WHZ4" s="68"/>
      <c r="WIK4" s="68"/>
      <c r="WIL4" s="68"/>
      <c r="WIW4" s="68"/>
      <c r="WIX4" s="68"/>
      <c r="WJI4" s="68"/>
      <c r="WJJ4" s="68"/>
      <c r="WJU4" s="68"/>
      <c r="WJV4" s="68"/>
      <c r="WKG4" s="68"/>
      <c r="WKH4" s="68"/>
      <c r="WKS4" s="68"/>
      <c r="WKT4" s="68"/>
      <c r="WLE4" s="68"/>
      <c r="WLF4" s="68"/>
      <c r="WLQ4" s="68"/>
      <c r="WLR4" s="68"/>
      <c r="WMC4" s="68"/>
      <c r="WMD4" s="68"/>
      <c r="WMO4" s="68"/>
      <c r="WMP4" s="68"/>
      <c r="WNA4" s="68"/>
      <c r="WNB4" s="68"/>
      <c r="WNM4" s="68"/>
      <c r="WNN4" s="68"/>
      <c r="WNY4" s="68"/>
      <c r="WNZ4" s="68"/>
      <c r="WOK4" s="68"/>
      <c r="WOL4" s="68"/>
      <c r="WOW4" s="68"/>
      <c r="WOX4" s="68"/>
      <c r="WPI4" s="68"/>
      <c r="WPJ4" s="68"/>
      <c r="WPU4" s="68"/>
      <c r="WPV4" s="68"/>
      <c r="WQG4" s="68"/>
      <c r="WQH4" s="68"/>
      <c r="WQS4" s="68"/>
      <c r="WQT4" s="68"/>
      <c r="WRE4" s="68"/>
      <c r="WRF4" s="68"/>
      <c r="WRQ4" s="68"/>
      <c r="WRR4" s="68"/>
      <c r="WSC4" s="68"/>
      <c r="WSD4" s="68"/>
      <c r="WSO4" s="68"/>
      <c r="WSP4" s="68"/>
      <c r="WTA4" s="68"/>
      <c r="WTB4" s="68"/>
      <c r="WTM4" s="68"/>
      <c r="WTN4" s="68"/>
      <c r="WTY4" s="68"/>
      <c r="WTZ4" s="68"/>
      <c r="WUK4" s="68"/>
      <c r="WUL4" s="68"/>
      <c r="WUW4" s="68"/>
      <c r="WUX4" s="68"/>
      <c r="WVI4" s="68"/>
      <c r="WVJ4" s="68"/>
      <c r="WVU4" s="68"/>
      <c r="WVV4" s="68"/>
      <c r="WWG4" s="68"/>
      <c r="WWH4" s="68"/>
      <c r="WWS4" s="68"/>
      <c r="WWT4" s="68"/>
      <c r="WXE4" s="68"/>
      <c r="WXF4" s="68"/>
      <c r="WXQ4" s="68"/>
      <c r="WXR4" s="68"/>
      <c r="WYC4" s="68"/>
      <c r="WYD4" s="68"/>
      <c r="WYO4" s="68"/>
      <c r="WYP4" s="68"/>
      <c r="WZA4" s="68"/>
      <c r="WZB4" s="68"/>
      <c r="WZM4" s="68"/>
      <c r="WZN4" s="68"/>
      <c r="WZY4" s="68"/>
      <c r="WZZ4" s="68"/>
      <c r="XAK4" s="68"/>
      <c r="XAL4" s="68"/>
      <c r="XAW4" s="68"/>
      <c r="XAX4" s="68"/>
      <c r="XBI4" s="68"/>
      <c r="XBJ4" s="68"/>
      <c r="XBU4" s="68"/>
      <c r="XBV4" s="68"/>
      <c r="XCG4" s="68"/>
      <c r="XCH4" s="68"/>
      <c r="XCS4" s="68"/>
      <c r="XCT4" s="68"/>
      <c r="XDE4" s="68"/>
      <c r="XDF4" s="68"/>
      <c r="XDQ4" s="68"/>
      <c r="XDR4" s="68"/>
      <c r="XEC4" s="68"/>
      <c r="XED4" s="68"/>
      <c r="XEO4" s="68"/>
      <c r="XEP4" s="68"/>
      <c r="XFA4" s="68"/>
      <c r="XFB4" s="68"/>
    </row>
    <row r="5" spans="1:1022 1033:2042 2053:3062 3073:4094 4105:5114 5125:6134 6145:7166 7177:8186 8197:9206 9217:10238 10249:11258 11269:12278 12289:13310 13321:14330 14341:15350 15361:16382" s="44" customFormat="1" ht="33.75" customHeight="1" thickBot="1" x14ac:dyDescent="0.3">
      <c r="B5" s="264" t="s">
        <v>610</v>
      </c>
      <c r="C5" s="265"/>
      <c r="D5" s="171"/>
      <c r="E5" s="269" t="str">
        <f>IF(ISBLANK(NOTICE!C4),"",NOTICE!C4)</f>
        <v/>
      </c>
      <c r="F5" s="270"/>
      <c r="G5" s="270"/>
      <c r="H5" s="270"/>
      <c r="I5" s="271"/>
      <c r="K5" s="113"/>
      <c r="L5" s="111" t="s">
        <v>616</v>
      </c>
      <c r="M5" s="68"/>
      <c r="N5" s="68"/>
      <c r="Y5" s="68"/>
      <c r="Z5" s="68"/>
      <c r="AK5" s="68"/>
      <c r="AL5" s="68"/>
      <c r="AW5" s="68"/>
      <c r="AX5" s="68"/>
      <c r="BI5" s="68"/>
      <c r="BJ5" s="68"/>
      <c r="BU5" s="68"/>
      <c r="BV5" s="68"/>
      <c r="CG5" s="68"/>
      <c r="CH5" s="68"/>
      <c r="CS5" s="68"/>
      <c r="CT5" s="68"/>
      <c r="DE5" s="68"/>
      <c r="DF5" s="68"/>
      <c r="DQ5" s="68"/>
      <c r="DR5" s="68"/>
      <c r="EC5" s="68"/>
      <c r="ED5" s="68"/>
      <c r="EO5" s="68"/>
      <c r="EP5" s="68"/>
      <c r="FA5" s="68"/>
      <c r="FB5" s="68"/>
      <c r="FM5" s="68"/>
      <c r="FN5" s="68"/>
      <c r="FY5" s="68"/>
      <c r="FZ5" s="68"/>
      <c r="GK5" s="68"/>
      <c r="GL5" s="68"/>
      <c r="GW5" s="68"/>
      <c r="GX5" s="68"/>
      <c r="HI5" s="68"/>
      <c r="HJ5" s="68"/>
      <c r="HU5" s="68"/>
      <c r="HV5" s="68"/>
      <c r="IG5" s="68"/>
      <c r="IH5" s="68"/>
      <c r="IS5" s="68"/>
      <c r="IT5" s="68"/>
      <c r="JE5" s="68"/>
      <c r="JF5" s="68"/>
      <c r="JQ5" s="68"/>
      <c r="JR5" s="68"/>
      <c r="KC5" s="68"/>
      <c r="KD5" s="68"/>
      <c r="KO5" s="68"/>
      <c r="KP5" s="68"/>
      <c r="LA5" s="68"/>
      <c r="LB5" s="68"/>
      <c r="LM5" s="68"/>
      <c r="LN5" s="68"/>
      <c r="LY5" s="68"/>
      <c r="LZ5" s="68"/>
      <c r="MK5" s="68"/>
      <c r="ML5" s="68"/>
      <c r="MW5" s="68"/>
      <c r="MX5" s="68"/>
      <c r="NI5" s="68"/>
      <c r="NJ5" s="68"/>
      <c r="NU5" s="68"/>
      <c r="NV5" s="68"/>
      <c r="OG5" s="68"/>
      <c r="OH5" s="68"/>
      <c r="OS5" s="68"/>
      <c r="OT5" s="68"/>
      <c r="PE5" s="68"/>
      <c r="PF5" s="68"/>
      <c r="PQ5" s="68"/>
      <c r="PR5" s="68"/>
      <c r="QC5" s="68"/>
      <c r="QD5" s="68"/>
      <c r="QO5" s="68"/>
      <c r="QP5" s="68"/>
      <c r="RA5" s="68"/>
      <c r="RB5" s="68"/>
      <c r="RM5" s="68"/>
      <c r="RN5" s="68"/>
      <c r="RY5" s="68"/>
      <c r="RZ5" s="68"/>
      <c r="SK5" s="68"/>
      <c r="SL5" s="68"/>
      <c r="SW5" s="68"/>
      <c r="SX5" s="68"/>
      <c r="TI5" s="68"/>
      <c r="TJ5" s="68"/>
      <c r="TU5" s="68"/>
      <c r="TV5" s="68"/>
      <c r="UG5" s="68"/>
      <c r="UH5" s="68"/>
      <c r="US5" s="68"/>
      <c r="UT5" s="68"/>
      <c r="VE5" s="68"/>
      <c r="VF5" s="68"/>
      <c r="VQ5" s="68"/>
      <c r="VR5" s="68"/>
      <c r="WC5" s="68"/>
      <c r="WD5" s="68"/>
      <c r="WO5" s="68"/>
      <c r="WP5" s="68"/>
      <c r="XA5" s="68"/>
      <c r="XB5" s="68"/>
      <c r="XM5" s="68"/>
      <c r="XN5" s="68"/>
      <c r="XY5" s="68"/>
      <c r="XZ5" s="68"/>
      <c r="YK5" s="68"/>
      <c r="YL5" s="68"/>
      <c r="YW5" s="68"/>
      <c r="YX5" s="68"/>
      <c r="ZI5" s="68"/>
      <c r="ZJ5" s="68"/>
      <c r="ZU5" s="68"/>
      <c r="ZV5" s="68"/>
      <c r="AAG5" s="68"/>
      <c r="AAH5" s="68"/>
      <c r="AAS5" s="68"/>
      <c r="AAT5" s="68"/>
      <c r="ABE5" s="68"/>
      <c r="ABF5" s="68"/>
      <c r="ABQ5" s="68"/>
      <c r="ABR5" s="68"/>
      <c r="ACC5" s="68"/>
      <c r="ACD5" s="68"/>
      <c r="ACO5" s="68"/>
      <c r="ACP5" s="68"/>
      <c r="ADA5" s="68"/>
      <c r="ADB5" s="68"/>
      <c r="ADM5" s="68"/>
      <c r="ADN5" s="68"/>
      <c r="ADY5" s="68"/>
      <c r="ADZ5" s="68"/>
      <c r="AEK5" s="68"/>
      <c r="AEL5" s="68"/>
      <c r="AEW5" s="68"/>
      <c r="AEX5" s="68"/>
      <c r="AFI5" s="68"/>
      <c r="AFJ5" s="68"/>
      <c r="AFU5" s="68"/>
      <c r="AFV5" s="68"/>
      <c r="AGG5" s="68"/>
      <c r="AGH5" s="68"/>
      <c r="AGS5" s="68"/>
      <c r="AGT5" s="68"/>
      <c r="AHE5" s="68"/>
      <c r="AHF5" s="68"/>
      <c r="AHQ5" s="68"/>
      <c r="AHR5" s="68"/>
      <c r="AIC5" s="68"/>
      <c r="AID5" s="68"/>
      <c r="AIO5" s="68"/>
      <c r="AIP5" s="68"/>
      <c r="AJA5" s="68"/>
      <c r="AJB5" s="68"/>
      <c r="AJM5" s="68"/>
      <c r="AJN5" s="68"/>
      <c r="AJY5" s="68"/>
      <c r="AJZ5" s="68"/>
      <c r="AKK5" s="68"/>
      <c r="AKL5" s="68"/>
      <c r="AKW5" s="68"/>
      <c r="AKX5" s="68"/>
      <c r="ALI5" s="68"/>
      <c r="ALJ5" s="68"/>
      <c r="ALU5" s="68"/>
      <c r="ALV5" s="68"/>
      <c r="AMG5" s="68"/>
      <c r="AMH5" s="68"/>
      <c r="AMS5" s="68"/>
      <c r="AMT5" s="68"/>
      <c r="ANE5" s="68"/>
      <c r="ANF5" s="68"/>
      <c r="ANQ5" s="68"/>
      <c r="ANR5" s="68"/>
      <c r="AOC5" s="68"/>
      <c r="AOD5" s="68"/>
      <c r="AOO5" s="68"/>
      <c r="AOP5" s="68"/>
      <c r="APA5" s="68"/>
      <c r="APB5" s="68"/>
      <c r="APM5" s="68"/>
      <c r="APN5" s="68"/>
      <c r="APY5" s="68"/>
      <c r="APZ5" s="68"/>
      <c r="AQK5" s="68"/>
      <c r="AQL5" s="68"/>
      <c r="AQW5" s="68"/>
      <c r="AQX5" s="68"/>
      <c r="ARI5" s="68"/>
      <c r="ARJ5" s="68"/>
      <c r="ARU5" s="68"/>
      <c r="ARV5" s="68"/>
      <c r="ASG5" s="68"/>
      <c r="ASH5" s="68"/>
      <c r="ASS5" s="68"/>
      <c r="AST5" s="68"/>
      <c r="ATE5" s="68"/>
      <c r="ATF5" s="68"/>
      <c r="ATQ5" s="68"/>
      <c r="ATR5" s="68"/>
      <c r="AUC5" s="68"/>
      <c r="AUD5" s="68"/>
      <c r="AUO5" s="68"/>
      <c r="AUP5" s="68"/>
      <c r="AVA5" s="68"/>
      <c r="AVB5" s="68"/>
      <c r="AVM5" s="68"/>
      <c r="AVN5" s="68"/>
      <c r="AVY5" s="68"/>
      <c r="AVZ5" s="68"/>
      <c r="AWK5" s="68"/>
      <c r="AWL5" s="68"/>
      <c r="AWW5" s="68"/>
      <c r="AWX5" s="68"/>
      <c r="AXI5" s="68"/>
      <c r="AXJ5" s="68"/>
      <c r="AXU5" s="68"/>
      <c r="AXV5" s="68"/>
      <c r="AYG5" s="68"/>
      <c r="AYH5" s="68"/>
      <c r="AYS5" s="68"/>
      <c r="AYT5" s="68"/>
      <c r="AZE5" s="68"/>
      <c r="AZF5" s="68"/>
      <c r="AZQ5" s="68"/>
      <c r="AZR5" s="68"/>
      <c r="BAC5" s="68"/>
      <c r="BAD5" s="68"/>
      <c r="BAO5" s="68"/>
      <c r="BAP5" s="68"/>
      <c r="BBA5" s="68"/>
      <c r="BBB5" s="68"/>
      <c r="BBM5" s="68"/>
      <c r="BBN5" s="68"/>
      <c r="BBY5" s="68"/>
      <c r="BBZ5" s="68"/>
      <c r="BCK5" s="68"/>
      <c r="BCL5" s="68"/>
      <c r="BCW5" s="68"/>
      <c r="BCX5" s="68"/>
      <c r="BDI5" s="68"/>
      <c r="BDJ5" s="68"/>
      <c r="BDU5" s="68"/>
      <c r="BDV5" s="68"/>
      <c r="BEG5" s="68"/>
      <c r="BEH5" s="68"/>
      <c r="BES5" s="68"/>
      <c r="BET5" s="68"/>
      <c r="BFE5" s="68"/>
      <c r="BFF5" s="68"/>
      <c r="BFQ5" s="68"/>
      <c r="BFR5" s="68"/>
      <c r="BGC5" s="68"/>
      <c r="BGD5" s="68"/>
      <c r="BGO5" s="68"/>
      <c r="BGP5" s="68"/>
      <c r="BHA5" s="68"/>
      <c r="BHB5" s="68"/>
      <c r="BHM5" s="68"/>
      <c r="BHN5" s="68"/>
      <c r="BHY5" s="68"/>
      <c r="BHZ5" s="68"/>
      <c r="BIK5" s="68"/>
      <c r="BIL5" s="68"/>
      <c r="BIW5" s="68"/>
      <c r="BIX5" s="68"/>
      <c r="BJI5" s="68"/>
      <c r="BJJ5" s="68"/>
      <c r="BJU5" s="68"/>
      <c r="BJV5" s="68"/>
      <c r="BKG5" s="68"/>
      <c r="BKH5" s="68"/>
      <c r="BKS5" s="68"/>
      <c r="BKT5" s="68"/>
      <c r="BLE5" s="68"/>
      <c r="BLF5" s="68"/>
      <c r="BLQ5" s="68"/>
      <c r="BLR5" s="68"/>
      <c r="BMC5" s="68"/>
      <c r="BMD5" s="68"/>
      <c r="BMO5" s="68"/>
      <c r="BMP5" s="68"/>
      <c r="BNA5" s="68"/>
      <c r="BNB5" s="68"/>
      <c r="BNM5" s="68"/>
      <c r="BNN5" s="68"/>
      <c r="BNY5" s="68"/>
      <c r="BNZ5" s="68"/>
      <c r="BOK5" s="68"/>
      <c r="BOL5" s="68"/>
      <c r="BOW5" s="68"/>
      <c r="BOX5" s="68"/>
      <c r="BPI5" s="68"/>
      <c r="BPJ5" s="68"/>
      <c r="BPU5" s="68"/>
      <c r="BPV5" s="68"/>
      <c r="BQG5" s="68"/>
      <c r="BQH5" s="68"/>
      <c r="BQS5" s="68"/>
      <c r="BQT5" s="68"/>
      <c r="BRE5" s="68"/>
      <c r="BRF5" s="68"/>
      <c r="BRQ5" s="68"/>
      <c r="BRR5" s="68"/>
      <c r="BSC5" s="68"/>
      <c r="BSD5" s="68"/>
      <c r="BSO5" s="68"/>
      <c r="BSP5" s="68"/>
      <c r="BTA5" s="68"/>
      <c r="BTB5" s="68"/>
      <c r="BTM5" s="68"/>
      <c r="BTN5" s="68"/>
      <c r="BTY5" s="68"/>
      <c r="BTZ5" s="68"/>
      <c r="BUK5" s="68"/>
      <c r="BUL5" s="68"/>
      <c r="BUW5" s="68"/>
      <c r="BUX5" s="68"/>
      <c r="BVI5" s="68"/>
      <c r="BVJ5" s="68"/>
      <c r="BVU5" s="68"/>
      <c r="BVV5" s="68"/>
      <c r="BWG5" s="68"/>
      <c r="BWH5" s="68"/>
      <c r="BWS5" s="68"/>
      <c r="BWT5" s="68"/>
      <c r="BXE5" s="68"/>
      <c r="BXF5" s="68"/>
      <c r="BXQ5" s="68"/>
      <c r="BXR5" s="68"/>
      <c r="BYC5" s="68"/>
      <c r="BYD5" s="68"/>
      <c r="BYO5" s="68"/>
      <c r="BYP5" s="68"/>
      <c r="BZA5" s="68"/>
      <c r="BZB5" s="68"/>
      <c r="BZM5" s="68"/>
      <c r="BZN5" s="68"/>
      <c r="BZY5" s="68"/>
      <c r="BZZ5" s="68"/>
      <c r="CAK5" s="68"/>
      <c r="CAL5" s="68"/>
      <c r="CAW5" s="68"/>
      <c r="CAX5" s="68"/>
      <c r="CBI5" s="68"/>
      <c r="CBJ5" s="68"/>
      <c r="CBU5" s="68"/>
      <c r="CBV5" s="68"/>
      <c r="CCG5" s="68"/>
      <c r="CCH5" s="68"/>
      <c r="CCS5" s="68"/>
      <c r="CCT5" s="68"/>
      <c r="CDE5" s="68"/>
      <c r="CDF5" s="68"/>
      <c r="CDQ5" s="68"/>
      <c r="CDR5" s="68"/>
      <c r="CEC5" s="68"/>
      <c r="CED5" s="68"/>
      <c r="CEO5" s="68"/>
      <c r="CEP5" s="68"/>
      <c r="CFA5" s="68"/>
      <c r="CFB5" s="68"/>
      <c r="CFM5" s="68"/>
      <c r="CFN5" s="68"/>
      <c r="CFY5" s="68"/>
      <c r="CFZ5" s="68"/>
      <c r="CGK5" s="68"/>
      <c r="CGL5" s="68"/>
      <c r="CGW5" s="68"/>
      <c r="CGX5" s="68"/>
      <c r="CHI5" s="68"/>
      <c r="CHJ5" s="68"/>
      <c r="CHU5" s="68"/>
      <c r="CHV5" s="68"/>
      <c r="CIG5" s="68"/>
      <c r="CIH5" s="68"/>
      <c r="CIS5" s="68"/>
      <c r="CIT5" s="68"/>
      <c r="CJE5" s="68"/>
      <c r="CJF5" s="68"/>
      <c r="CJQ5" s="68"/>
      <c r="CJR5" s="68"/>
      <c r="CKC5" s="68"/>
      <c r="CKD5" s="68"/>
      <c r="CKO5" s="68"/>
      <c r="CKP5" s="68"/>
      <c r="CLA5" s="68"/>
      <c r="CLB5" s="68"/>
      <c r="CLM5" s="68"/>
      <c r="CLN5" s="68"/>
      <c r="CLY5" s="68"/>
      <c r="CLZ5" s="68"/>
      <c r="CMK5" s="68"/>
      <c r="CML5" s="68"/>
      <c r="CMW5" s="68"/>
      <c r="CMX5" s="68"/>
      <c r="CNI5" s="68"/>
      <c r="CNJ5" s="68"/>
      <c r="CNU5" s="68"/>
      <c r="CNV5" s="68"/>
      <c r="COG5" s="68"/>
      <c r="COH5" s="68"/>
      <c r="COS5" s="68"/>
      <c r="COT5" s="68"/>
      <c r="CPE5" s="68"/>
      <c r="CPF5" s="68"/>
      <c r="CPQ5" s="68"/>
      <c r="CPR5" s="68"/>
      <c r="CQC5" s="68"/>
      <c r="CQD5" s="68"/>
      <c r="CQO5" s="68"/>
      <c r="CQP5" s="68"/>
      <c r="CRA5" s="68"/>
      <c r="CRB5" s="68"/>
      <c r="CRM5" s="68"/>
      <c r="CRN5" s="68"/>
      <c r="CRY5" s="68"/>
      <c r="CRZ5" s="68"/>
      <c r="CSK5" s="68"/>
      <c r="CSL5" s="68"/>
      <c r="CSW5" s="68"/>
      <c r="CSX5" s="68"/>
      <c r="CTI5" s="68"/>
      <c r="CTJ5" s="68"/>
      <c r="CTU5" s="68"/>
      <c r="CTV5" s="68"/>
      <c r="CUG5" s="68"/>
      <c r="CUH5" s="68"/>
      <c r="CUS5" s="68"/>
      <c r="CUT5" s="68"/>
      <c r="CVE5" s="68"/>
      <c r="CVF5" s="68"/>
      <c r="CVQ5" s="68"/>
      <c r="CVR5" s="68"/>
      <c r="CWC5" s="68"/>
      <c r="CWD5" s="68"/>
      <c r="CWO5" s="68"/>
      <c r="CWP5" s="68"/>
      <c r="CXA5" s="68"/>
      <c r="CXB5" s="68"/>
      <c r="CXM5" s="68"/>
      <c r="CXN5" s="68"/>
      <c r="CXY5" s="68"/>
      <c r="CXZ5" s="68"/>
      <c r="CYK5" s="68"/>
      <c r="CYL5" s="68"/>
      <c r="CYW5" s="68"/>
      <c r="CYX5" s="68"/>
      <c r="CZI5" s="68"/>
      <c r="CZJ5" s="68"/>
      <c r="CZU5" s="68"/>
      <c r="CZV5" s="68"/>
      <c r="DAG5" s="68"/>
      <c r="DAH5" s="68"/>
      <c r="DAS5" s="68"/>
      <c r="DAT5" s="68"/>
      <c r="DBE5" s="68"/>
      <c r="DBF5" s="68"/>
      <c r="DBQ5" s="68"/>
      <c r="DBR5" s="68"/>
      <c r="DCC5" s="68"/>
      <c r="DCD5" s="68"/>
      <c r="DCO5" s="68"/>
      <c r="DCP5" s="68"/>
      <c r="DDA5" s="68"/>
      <c r="DDB5" s="68"/>
      <c r="DDM5" s="68"/>
      <c r="DDN5" s="68"/>
      <c r="DDY5" s="68"/>
      <c r="DDZ5" s="68"/>
      <c r="DEK5" s="68"/>
      <c r="DEL5" s="68"/>
      <c r="DEW5" s="68"/>
      <c r="DEX5" s="68"/>
      <c r="DFI5" s="68"/>
      <c r="DFJ5" s="68"/>
      <c r="DFU5" s="68"/>
      <c r="DFV5" s="68"/>
      <c r="DGG5" s="68"/>
      <c r="DGH5" s="68"/>
      <c r="DGS5" s="68"/>
      <c r="DGT5" s="68"/>
      <c r="DHE5" s="68"/>
      <c r="DHF5" s="68"/>
      <c r="DHQ5" s="68"/>
      <c r="DHR5" s="68"/>
      <c r="DIC5" s="68"/>
      <c r="DID5" s="68"/>
      <c r="DIO5" s="68"/>
      <c r="DIP5" s="68"/>
      <c r="DJA5" s="68"/>
      <c r="DJB5" s="68"/>
      <c r="DJM5" s="68"/>
      <c r="DJN5" s="68"/>
      <c r="DJY5" s="68"/>
      <c r="DJZ5" s="68"/>
      <c r="DKK5" s="68"/>
      <c r="DKL5" s="68"/>
      <c r="DKW5" s="68"/>
      <c r="DKX5" s="68"/>
      <c r="DLI5" s="68"/>
      <c r="DLJ5" s="68"/>
      <c r="DLU5" s="68"/>
      <c r="DLV5" s="68"/>
      <c r="DMG5" s="68"/>
      <c r="DMH5" s="68"/>
      <c r="DMS5" s="68"/>
      <c r="DMT5" s="68"/>
      <c r="DNE5" s="68"/>
      <c r="DNF5" s="68"/>
      <c r="DNQ5" s="68"/>
      <c r="DNR5" s="68"/>
      <c r="DOC5" s="68"/>
      <c r="DOD5" s="68"/>
      <c r="DOO5" s="68"/>
      <c r="DOP5" s="68"/>
      <c r="DPA5" s="68"/>
      <c r="DPB5" s="68"/>
      <c r="DPM5" s="68"/>
      <c r="DPN5" s="68"/>
      <c r="DPY5" s="68"/>
      <c r="DPZ5" s="68"/>
      <c r="DQK5" s="68"/>
      <c r="DQL5" s="68"/>
      <c r="DQW5" s="68"/>
      <c r="DQX5" s="68"/>
      <c r="DRI5" s="68"/>
      <c r="DRJ5" s="68"/>
      <c r="DRU5" s="68"/>
      <c r="DRV5" s="68"/>
      <c r="DSG5" s="68"/>
      <c r="DSH5" s="68"/>
      <c r="DSS5" s="68"/>
      <c r="DST5" s="68"/>
      <c r="DTE5" s="68"/>
      <c r="DTF5" s="68"/>
      <c r="DTQ5" s="68"/>
      <c r="DTR5" s="68"/>
      <c r="DUC5" s="68"/>
      <c r="DUD5" s="68"/>
      <c r="DUO5" s="68"/>
      <c r="DUP5" s="68"/>
      <c r="DVA5" s="68"/>
      <c r="DVB5" s="68"/>
      <c r="DVM5" s="68"/>
      <c r="DVN5" s="68"/>
      <c r="DVY5" s="68"/>
      <c r="DVZ5" s="68"/>
      <c r="DWK5" s="68"/>
      <c r="DWL5" s="68"/>
      <c r="DWW5" s="68"/>
      <c r="DWX5" s="68"/>
      <c r="DXI5" s="68"/>
      <c r="DXJ5" s="68"/>
      <c r="DXU5" s="68"/>
      <c r="DXV5" s="68"/>
      <c r="DYG5" s="68"/>
      <c r="DYH5" s="68"/>
      <c r="DYS5" s="68"/>
      <c r="DYT5" s="68"/>
      <c r="DZE5" s="68"/>
      <c r="DZF5" s="68"/>
      <c r="DZQ5" s="68"/>
      <c r="DZR5" s="68"/>
      <c r="EAC5" s="68"/>
      <c r="EAD5" s="68"/>
      <c r="EAO5" s="68"/>
      <c r="EAP5" s="68"/>
      <c r="EBA5" s="68"/>
      <c r="EBB5" s="68"/>
      <c r="EBM5" s="68"/>
      <c r="EBN5" s="68"/>
      <c r="EBY5" s="68"/>
      <c r="EBZ5" s="68"/>
      <c r="ECK5" s="68"/>
      <c r="ECL5" s="68"/>
      <c r="ECW5" s="68"/>
      <c r="ECX5" s="68"/>
      <c r="EDI5" s="68"/>
      <c r="EDJ5" s="68"/>
      <c r="EDU5" s="68"/>
      <c r="EDV5" s="68"/>
      <c r="EEG5" s="68"/>
      <c r="EEH5" s="68"/>
      <c r="EES5" s="68"/>
      <c r="EET5" s="68"/>
      <c r="EFE5" s="68"/>
      <c r="EFF5" s="68"/>
      <c r="EFQ5" s="68"/>
      <c r="EFR5" s="68"/>
      <c r="EGC5" s="68"/>
      <c r="EGD5" s="68"/>
      <c r="EGO5" s="68"/>
      <c r="EGP5" s="68"/>
      <c r="EHA5" s="68"/>
      <c r="EHB5" s="68"/>
      <c r="EHM5" s="68"/>
      <c r="EHN5" s="68"/>
      <c r="EHY5" s="68"/>
      <c r="EHZ5" s="68"/>
      <c r="EIK5" s="68"/>
      <c r="EIL5" s="68"/>
      <c r="EIW5" s="68"/>
      <c r="EIX5" s="68"/>
      <c r="EJI5" s="68"/>
      <c r="EJJ5" s="68"/>
      <c r="EJU5" s="68"/>
      <c r="EJV5" s="68"/>
      <c r="EKG5" s="68"/>
      <c r="EKH5" s="68"/>
      <c r="EKS5" s="68"/>
      <c r="EKT5" s="68"/>
      <c r="ELE5" s="68"/>
      <c r="ELF5" s="68"/>
      <c r="ELQ5" s="68"/>
      <c r="ELR5" s="68"/>
      <c r="EMC5" s="68"/>
      <c r="EMD5" s="68"/>
      <c r="EMO5" s="68"/>
      <c r="EMP5" s="68"/>
      <c r="ENA5" s="68"/>
      <c r="ENB5" s="68"/>
      <c r="ENM5" s="68"/>
      <c r="ENN5" s="68"/>
      <c r="ENY5" s="68"/>
      <c r="ENZ5" s="68"/>
      <c r="EOK5" s="68"/>
      <c r="EOL5" s="68"/>
      <c r="EOW5" s="68"/>
      <c r="EOX5" s="68"/>
      <c r="EPI5" s="68"/>
      <c r="EPJ5" s="68"/>
      <c r="EPU5" s="68"/>
      <c r="EPV5" s="68"/>
      <c r="EQG5" s="68"/>
      <c r="EQH5" s="68"/>
      <c r="EQS5" s="68"/>
      <c r="EQT5" s="68"/>
      <c r="ERE5" s="68"/>
      <c r="ERF5" s="68"/>
      <c r="ERQ5" s="68"/>
      <c r="ERR5" s="68"/>
      <c r="ESC5" s="68"/>
      <c r="ESD5" s="68"/>
      <c r="ESO5" s="68"/>
      <c r="ESP5" s="68"/>
      <c r="ETA5" s="68"/>
      <c r="ETB5" s="68"/>
      <c r="ETM5" s="68"/>
      <c r="ETN5" s="68"/>
      <c r="ETY5" s="68"/>
      <c r="ETZ5" s="68"/>
      <c r="EUK5" s="68"/>
      <c r="EUL5" s="68"/>
      <c r="EUW5" s="68"/>
      <c r="EUX5" s="68"/>
      <c r="EVI5" s="68"/>
      <c r="EVJ5" s="68"/>
      <c r="EVU5" s="68"/>
      <c r="EVV5" s="68"/>
      <c r="EWG5" s="68"/>
      <c r="EWH5" s="68"/>
      <c r="EWS5" s="68"/>
      <c r="EWT5" s="68"/>
      <c r="EXE5" s="68"/>
      <c r="EXF5" s="68"/>
      <c r="EXQ5" s="68"/>
      <c r="EXR5" s="68"/>
      <c r="EYC5" s="68"/>
      <c r="EYD5" s="68"/>
      <c r="EYO5" s="68"/>
      <c r="EYP5" s="68"/>
      <c r="EZA5" s="68"/>
      <c r="EZB5" s="68"/>
      <c r="EZM5" s="68"/>
      <c r="EZN5" s="68"/>
      <c r="EZY5" s="68"/>
      <c r="EZZ5" s="68"/>
      <c r="FAK5" s="68"/>
      <c r="FAL5" s="68"/>
      <c r="FAW5" s="68"/>
      <c r="FAX5" s="68"/>
      <c r="FBI5" s="68"/>
      <c r="FBJ5" s="68"/>
      <c r="FBU5" s="68"/>
      <c r="FBV5" s="68"/>
      <c r="FCG5" s="68"/>
      <c r="FCH5" s="68"/>
      <c r="FCS5" s="68"/>
      <c r="FCT5" s="68"/>
      <c r="FDE5" s="68"/>
      <c r="FDF5" s="68"/>
      <c r="FDQ5" s="68"/>
      <c r="FDR5" s="68"/>
      <c r="FEC5" s="68"/>
      <c r="FED5" s="68"/>
      <c r="FEO5" s="68"/>
      <c r="FEP5" s="68"/>
      <c r="FFA5" s="68"/>
      <c r="FFB5" s="68"/>
      <c r="FFM5" s="68"/>
      <c r="FFN5" s="68"/>
      <c r="FFY5" s="68"/>
      <c r="FFZ5" s="68"/>
      <c r="FGK5" s="68"/>
      <c r="FGL5" s="68"/>
      <c r="FGW5" s="68"/>
      <c r="FGX5" s="68"/>
      <c r="FHI5" s="68"/>
      <c r="FHJ5" s="68"/>
      <c r="FHU5" s="68"/>
      <c r="FHV5" s="68"/>
      <c r="FIG5" s="68"/>
      <c r="FIH5" s="68"/>
      <c r="FIS5" s="68"/>
      <c r="FIT5" s="68"/>
      <c r="FJE5" s="68"/>
      <c r="FJF5" s="68"/>
      <c r="FJQ5" s="68"/>
      <c r="FJR5" s="68"/>
      <c r="FKC5" s="68"/>
      <c r="FKD5" s="68"/>
      <c r="FKO5" s="68"/>
      <c r="FKP5" s="68"/>
      <c r="FLA5" s="68"/>
      <c r="FLB5" s="68"/>
      <c r="FLM5" s="68"/>
      <c r="FLN5" s="68"/>
      <c r="FLY5" s="68"/>
      <c r="FLZ5" s="68"/>
      <c r="FMK5" s="68"/>
      <c r="FML5" s="68"/>
      <c r="FMW5" s="68"/>
      <c r="FMX5" s="68"/>
      <c r="FNI5" s="68"/>
      <c r="FNJ5" s="68"/>
      <c r="FNU5" s="68"/>
      <c r="FNV5" s="68"/>
      <c r="FOG5" s="68"/>
      <c r="FOH5" s="68"/>
      <c r="FOS5" s="68"/>
      <c r="FOT5" s="68"/>
      <c r="FPE5" s="68"/>
      <c r="FPF5" s="68"/>
      <c r="FPQ5" s="68"/>
      <c r="FPR5" s="68"/>
      <c r="FQC5" s="68"/>
      <c r="FQD5" s="68"/>
      <c r="FQO5" s="68"/>
      <c r="FQP5" s="68"/>
      <c r="FRA5" s="68"/>
      <c r="FRB5" s="68"/>
      <c r="FRM5" s="68"/>
      <c r="FRN5" s="68"/>
      <c r="FRY5" s="68"/>
      <c r="FRZ5" s="68"/>
      <c r="FSK5" s="68"/>
      <c r="FSL5" s="68"/>
      <c r="FSW5" s="68"/>
      <c r="FSX5" s="68"/>
      <c r="FTI5" s="68"/>
      <c r="FTJ5" s="68"/>
      <c r="FTU5" s="68"/>
      <c r="FTV5" s="68"/>
      <c r="FUG5" s="68"/>
      <c r="FUH5" s="68"/>
      <c r="FUS5" s="68"/>
      <c r="FUT5" s="68"/>
      <c r="FVE5" s="68"/>
      <c r="FVF5" s="68"/>
      <c r="FVQ5" s="68"/>
      <c r="FVR5" s="68"/>
      <c r="FWC5" s="68"/>
      <c r="FWD5" s="68"/>
      <c r="FWO5" s="68"/>
      <c r="FWP5" s="68"/>
      <c r="FXA5" s="68"/>
      <c r="FXB5" s="68"/>
      <c r="FXM5" s="68"/>
      <c r="FXN5" s="68"/>
      <c r="FXY5" s="68"/>
      <c r="FXZ5" s="68"/>
      <c r="FYK5" s="68"/>
      <c r="FYL5" s="68"/>
      <c r="FYW5" s="68"/>
      <c r="FYX5" s="68"/>
      <c r="FZI5" s="68"/>
      <c r="FZJ5" s="68"/>
      <c r="FZU5" s="68"/>
      <c r="FZV5" s="68"/>
      <c r="GAG5" s="68"/>
      <c r="GAH5" s="68"/>
      <c r="GAS5" s="68"/>
      <c r="GAT5" s="68"/>
      <c r="GBE5" s="68"/>
      <c r="GBF5" s="68"/>
      <c r="GBQ5" s="68"/>
      <c r="GBR5" s="68"/>
      <c r="GCC5" s="68"/>
      <c r="GCD5" s="68"/>
      <c r="GCO5" s="68"/>
      <c r="GCP5" s="68"/>
      <c r="GDA5" s="68"/>
      <c r="GDB5" s="68"/>
      <c r="GDM5" s="68"/>
      <c r="GDN5" s="68"/>
      <c r="GDY5" s="68"/>
      <c r="GDZ5" s="68"/>
      <c r="GEK5" s="68"/>
      <c r="GEL5" s="68"/>
      <c r="GEW5" s="68"/>
      <c r="GEX5" s="68"/>
      <c r="GFI5" s="68"/>
      <c r="GFJ5" s="68"/>
      <c r="GFU5" s="68"/>
      <c r="GFV5" s="68"/>
      <c r="GGG5" s="68"/>
      <c r="GGH5" s="68"/>
      <c r="GGS5" s="68"/>
      <c r="GGT5" s="68"/>
      <c r="GHE5" s="68"/>
      <c r="GHF5" s="68"/>
      <c r="GHQ5" s="68"/>
      <c r="GHR5" s="68"/>
      <c r="GIC5" s="68"/>
      <c r="GID5" s="68"/>
      <c r="GIO5" s="68"/>
      <c r="GIP5" s="68"/>
      <c r="GJA5" s="68"/>
      <c r="GJB5" s="68"/>
      <c r="GJM5" s="68"/>
      <c r="GJN5" s="68"/>
      <c r="GJY5" s="68"/>
      <c r="GJZ5" s="68"/>
      <c r="GKK5" s="68"/>
      <c r="GKL5" s="68"/>
      <c r="GKW5" s="68"/>
      <c r="GKX5" s="68"/>
      <c r="GLI5" s="68"/>
      <c r="GLJ5" s="68"/>
      <c r="GLU5" s="68"/>
      <c r="GLV5" s="68"/>
      <c r="GMG5" s="68"/>
      <c r="GMH5" s="68"/>
      <c r="GMS5" s="68"/>
      <c r="GMT5" s="68"/>
      <c r="GNE5" s="68"/>
      <c r="GNF5" s="68"/>
      <c r="GNQ5" s="68"/>
      <c r="GNR5" s="68"/>
      <c r="GOC5" s="68"/>
      <c r="GOD5" s="68"/>
      <c r="GOO5" s="68"/>
      <c r="GOP5" s="68"/>
      <c r="GPA5" s="68"/>
      <c r="GPB5" s="68"/>
      <c r="GPM5" s="68"/>
      <c r="GPN5" s="68"/>
      <c r="GPY5" s="68"/>
      <c r="GPZ5" s="68"/>
      <c r="GQK5" s="68"/>
      <c r="GQL5" s="68"/>
      <c r="GQW5" s="68"/>
      <c r="GQX5" s="68"/>
      <c r="GRI5" s="68"/>
      <c r="GRJ5" s="68"/>
      <c r="GRU5" s="68"/>
      <c r="GRV5" s="68"/>
      <c r="GSG5" s="68"/>
      <c r="GSH5" s="68"/>
      <c r="GSS5" s="68"/>
      <c r="GST5" s="68"/>
      <c r="GTE5" s="68"/>
      <c r="GTF5" s="68"/>
      <c r="GTQ5" s="68"/>
      <c r="GTR5" s="68"/>
      <c r="GUC5" s="68"/>
      <c r="GUD5" s="68"/>
      <c r="GUO5" s="68"/>
      <c r="GUP5" s="68"/>
      <c r="GVA5" s="68"/>
      <c r="GVB5" s="68"/>
      <c r="GVM5" s="68"/>
      <c r="GVN5" s="68"/>
      <c r="GVY5" s="68"/>
      <c r="GVZ5" s="68"/>
      <c r="GWK5" s="68"/>
      <c r="GWL5" s="68"/>
      <c r="GWW5" s="68"/>
      <c r="GWX5" s="68"/>
      <c r="GXI5" s="68"/>
      <c r="GXJ5" s="68"/>
      <c r="GXU5" s="68"/>
      <c r="GXV5" s="68"/>
      <c r="GYG5" s="68"/>
      <c r="GYH5" s="68"/>
      <c r="GYS5" s="68"/>
      <c r="GYT5" s="68"/>
      <c r="GZE5" s="68"/>
      <c r="GZF5" s="68"/>
      <c r="GZQ5" s="68"/>
      <c r="GZR5" s="68"/>
      <c r="HAC5" s="68"/>
      <c r="HAD5" s="68"/>
      <c r="HAO5" s="68"/>
      <c r="HAP5" s="68"/>
      <c r="HBA5" s="68"/>
      <c r="HBB5" s="68"/>
      <c r="HBM5" s="68"/>
      <c r="HBN5" s="68"/>
      <c r="HBY5" s="68"/>
      <c r="HBZ5" s="68"/>
      <c r="HCK5" s="68"/>
      <c r="HCL5" s="68"/>
      <c r="HCW5" s="68"/>
      <c r="HCX5" s="68"/>
      <c r="HDI5" s="68"/>
      <c r="HDJ5" s="68"/>
      <c r="HDU5" s="68"/>
      <c r="HDV5" s="68"/>
      <c r="HEG5" s="68"/>
      <c r="HEH5" s="68"/>
      <c r="HES5" s="68"/>
      <c r="HET5" s="68"/>
      <c r="HFE5" s="68"/>
      <c r="HFF5" s="68"/>
      <c r="HFQ5" s="68"/>
      <c r="HFR5" s="68"/>
      <c r="HGC5" s="68"/>
      <c r="HGD5" s="68"/>
      <c r="HGO5" s="68"/>
      <c r="HGP5" s="68"/>
      <c r="HHA5" s="68"/>
      <c r="HHB5" s="68"/>
      <c r="HHM5" s="68"/>
      <c r="HHN5" s="68"/>
      <c r="HHY5" s="68"/>
      <c r="HHZ5" s="68"/>
      <c r="HIK5" s="68"/>
      <c r="HIL5" s="68"/>
      <c r="HIW5" s="68"/>
      <c r="HIX5" s="68"/>
      <c r="HJI5" s="68"/>
      <c r="HJJ5" s="68"/>
      <c r="HJU5" s="68"/>
      <c r="HJV5" s="68"/>
      <c r="HKG5" s="68"/>
      <c r="HKH5" s="68"/>
      <c r="HKS5" s="68"/>
      <c r="HKT5" s="68"/>
      <c r="HLE5" s="68"/>
      <c r="HLF5" s="68"/>
      <c r="HLQ5" s="68"/>
      <c r="HLR5" s="68"/>
      <c r="HMC5" s="68"/>
      <c r="HMD5" s="68"/>
      <c r="HMO5" s="68"/>
      <c r="HMP5" s="68"/>
      <c r="HNA5" s="68"/>
      <c r="HNB5" s="68"/>
      <c r="HNM5" s="68"/>
      <c r="HNN5" s="68"/>
      <c r="HNY5" s="68"/>
      <c r="HNZ5" s="68"/>
      <c r="HOK5" s="68"/>
      <c r="HOL5" s="68"/>
      <c r="HOW5" s="68"/>
      <c r="HOX5" s="68"/>
      <c r="HPI5" s="68"/>
      <c r="HPJ5" s="68"/>
      <c r="HPU5" s="68"/>
      <c r="HPV5" s="68"/>
      <c r="HQG5" s="68"/>
      <c r="HQH5" s="68"/>
      <c r="HQS5" s="68"/>
      <c r="HQT5" s="68"/>
      <c r="HRE5" s="68"/>
      <c r="HRF5" s="68"/>
      <c r="HRQ5" s="68"/>
      <c r="HRR5" s="68"/>
      <c r="HSC5" s="68"/>
      <c r="HSD5" s="68"/>
      <c r="HSO5" s="68"/>
      <c r="HSP5" s="68"/>
      <c r="HTA5" s="68"/>
      <c r="HTB5" s="68"/>
      <c r="HTM5" s="68"/>
      <c r="HTN5" s="68"/>
      <c r="HTY5" s="68"/>
      <c r="HTZ5" s="68"/>
      <c r="HUK5" s="68"/>
      <c r="HUL5" s="68"/>
      <c r="HUW5" s="68"/>
      <c r="HUX5" s="68"/>
      <c r="HVI5" s="68"/>
      <c r="HVJ5" s="68"/>
      <c r="HVU5" s="68"/>
      <c r="HVV5" s="68"/>
      <c r="HWG5" s="68"/>
      <c r="HWH5" s="68"/>
      <c r="HWS5" s="68"/>
      <c r="HWT5" s="68"/>
      <c r="HXE5" s="68"/>
      <c r="HXF5" s="68"/>
      <c r="HXQ5" s="68"/>
      <c r="HXR5" s="68"/>
      <c r="HYC5" s="68"/>
      <c r="HYD5" s="68"/>
      <c r="HYO5" s="68"/>
      <c r="HYP5" s="68"/>
      <c r="HZA5" s="68"/>
      <c r="HZB5" s="68"/>
      <c r="HZM5" s="68"/>
      <c r="HZN5" s="68"/>
      <c r="HZY5" s="68"/>
      <c r="HZZ5" s="68"/>
      <c r="IAK5" s="68"/>
      <c r="IAL5" s="68"/>
      <c r="IAW5" s="68"/>
      <c r="IAX5" s="68"/>
      <c r="IBI5" s="68"/>
      <c r="IBJ5" s="68"/>
      <c r="IBU5" s="68"/>
      <c r="IBV5" s="68"/>
      <c r="ICG5" s="68"/>
      <c r="ICH5" s="68"/>
      <c r="ICS5" s="68"/>
      <c r="ICT5" s="68"/>
      <c r="IDE5" s="68"/>
      <c r="IDF5" s="68"/>
      <c r="IDQ5" s="68"/>
      <c r="IDR5" s="68"/>
      <c r="IEC5" s="68"/>
      <c r="IED5" s="68"/>
      <c r="IEO5" s="68"/>
      <c r="IEP5" s="68"/>
      <c r="IFA5" s="68"/>
      <c r="IFB5" s="68"/>
      <c r="IFM5" s="68"/>
      <c r="IFN5" s="68"/>
      <c r="IFY5" s="68"/>
      <c r="IFZ5" s="68"/>
      <c r="IGK5" s="68"/>
      <c r="IGL5" s="68"/>
      <c r="IGW5" s="68"/>
      <c r="IGX5" s="68"/>
      <c r="IHI5" s="68"/>
      <c r="IHJ5" s="68"/>
      <c r="IHU5" s="68"/>
      <c r="IHV5" s="68"/>
      <c r="IIG5" s="68"/>
      <c r="IIH5" s="68"/>
      <c r="IIS5" s="68"/>
      <c r="IIT5" s="68"/>
      <c r="IJE5" s="68"/>
      <c r="IJF5" s="68"/>
      <c r="IJQ5" s="68"/>
      <c r="IJR5" s="68"/>
      <c r="IKC5" s="68"/>
      <c r="IKD5" s="68"/>
      <c r="IKO5" s="68"/>
      <c r="IKP5" s="68"/>
      <c r="ILA5" s="68"/>
      <c r="ILB5" s="68"/>
      <c r="ILM5" s="68"/>
      <c r="ILN5" s="68"/>
      <c r="ILY5" s="68"/>
      <c r="ILZ5" s="68"/>
      <c r="IMK5" s="68"/>
      <c r="IML5" s="68"/>
      <c r="IMW5" s="68"/>
      <c r="IMX5" s="68"/>
      <c r="INI5" s="68"/>
      <c r="INJ5" s="68"/>
      <c r="INU5" s="68"/>
      <c r="INV5" s="68"/>
      <c r="IOG5" s="68"/>
      <c r="IOH5" s="68"/>
      <c r="IOS5" s="68"/>
      <c r="IOT5" s="68"/>
      <c r="IPE5" s="68"/>
      <c r="IPF5" s="68"/>
      <c r="IPQ5" s="68"/>
      <c r="IPR5" s="68"/>
      <c r="IQC5" s="68"/>
      <c r="IQD5" s="68"/>
      <c r="IQO5" s="68"/>
      <c r="IQP5" s="68"/>
      <c r="IRA5" s="68"/>
      <c r="IRB5" s="68"/>
      <c r="IRM5" s="68"/>
      <c r="IRN5" s="68"/>
      <c r="IRY5" s="68"/>
      <c r="IRZ5" s="68"/>
      <c r="ISK5" s="68"/>
      <c r="ISL5" s="68"/>
      <c r="ISW5" s="68"/>
      <c r="ISX5" s="68"/>
      <c r="ITI5" s="68"/>
      <c r="ITJ5" s="68"/>
      <c r="ITU5" s="68"/>
      <c r="ITV5" s="68"/>
      <c r="IUG5" s="68"/>
      <c r="IUH5" s="68"/>
      <c r="IUS5" s="68"/>
      <c r="IUT5" s="68"/>
      <c r="IVE5" s="68"/>
      <c r="IVF5" s="68"/>
      <c r="IVQ5" s="68"/>
      <c r="IVR5" s="68"/>
      <c r="IWC5" s="68"/>
      <c r="IWD5" s="68"/>
      <c r="IWO5" s="68"/>
      <c r="IWP5" s="68"/>
      <c r="IXA5" s="68"/>
      <c r="IXB5" s="68"/>
      <c r="IXM5" s="68"/>
      <c r="IXN5" s="68"/>
      <c r="IXY5" s="68"/>
      <c r="IXZ5" s="68"/>
      <c r="IYK5" s="68"/>
      <c r="IYL5" s="68"/>
      <c r="IYW5" s="68"/>
      <c r="IYX5" s="68"/>
      <c r="IZI5" s="68"/>
      <c r="IZJ5" s="68"/>
      <c r="IZU5" s="68"/>
      <c r="IZV5" s="68"/>
      <c r="JAG5" s="68"/>
      <c r="JAH5" s="68"/>
      <c r="JAS5" s="68"/>
      <c r="JAT5" s="68"/>
      <c r="JBE5" s="68"/>
      <c r="JBF5" s="68"/>
      <c r="JBQ5" s="68"/>
      <c r="JBR5" s="68"/>
      <c r="JCC5" s="68"/>
      <c r="JCD5" s="68"/>
      <c r="JCO5" s="68"/>
      <c r="JCP5" s="68"/>
      <c r="JDA5" s="68"/>
      <c r="JDB5" s="68"/>
      <c r="JDM5" s="68"/>
      <c r="JDN5" s="68"/>
      <c r="JDY5" s="68"/>
      <c r="JDZ5" s="68"/>
      <c r="JEK5" s="68"/>
      <c r="JEL5" s="68"/>
      <c r="JEW5" s="68"/>
      <c r="JEX5" s="68"/>
      <c r="JFI5" s="68"/>
      <c r="JFJ5" s="68"/>
      <c r="JFU5" s="68"/>
      <c r="JFV5" s="68"/>
      <c r="JGG5" s="68"/>
      <c r="JGH5" s="68"/>
      <c r="JGS5" s="68"/>
      <c r="JGT5" s="68"/>
      <c r="JHE5" s="68"/>
      <c r="JHF5" s="68"/>
      <c r="JHQ5" s="68"/>
      <c r="JHR5" s="68"/>
      <c r="JIC5" s="68"/>
      <c r="JID5" s="68"/>
      <c r="JIO5" s="68"/>
      <c r="JIP5" s="68"/>
      <c r="JJA5" s="68"/>
      <c r="JJB5" s="68"/>
      <c r="JJM5" s="68"/>
      <c r="JJN5" s="68"/>
      <c r="JJY5" s="68"/>
      <c r="JJZ5" s="68"/>
      <c r="JKK5" s="68"/>
      <c r="JKL5" s="68"/>
      <c r="JKW5" s="68"/>
      <c r="JKX5" s="68"/>
      <c r="JLI5" s="68"/>
      <c r="JLJ5" s="68"/>
      <c r="JLU5" s="68"/>
      <c r="JLV5" s="68"/>
      <c r="JMG5" s="68"/>
      <c r="JMH5" s="68"/>
      <c r="JMS5" s="68"/>
      <c r="JMT5" s="68"/>
      <c r="JNE5" s="68"/>
      <c r="JNF5" s="68"/>
      <c r="JNQ5" s="68"/>
      <c r="JNR5" s="68"/>
      <c r="JOC5" s="68"/>
      <c r="JOD5" s="68"/>
      <c r="JOO5" s="68"/>
      <c r="JOP5" s="68"/>
      <c r="JPA5" s="68"/>
      <c r="JPB5" s="68"/>
      <c r="JPM5" s="68"/>
      <c r="JPN5" s="68"/>
      <c r="JPY5" s="68"/>
      <c r="JPZ5" s="68"/>
      <c r="JQK5" s="68"/>
      <c r="JQL5" s="68"/>
      <c r="JQW5" s="68"/>
      <c r="JQX5" s="68"/>
      <c r="JRI5" s="68"/>
      <c r="JRJ5" s="68"/>
      <c r="JRU5" s="68"/>
      <c r="JRV5" s="68"/>
      <c r="JSG5" s="68"/>
      <c r="JSH5" s="68"/>
      <c r="JSS5" s="68"/>
      <c r="JST5" s="68"/>
      <c r="JTE5" s="68"/>
      <c r="JTF5" s="68"/>
      <c r="JTQ5" s="68"/>
      <c r="JTR5" s="68"/>
      <c r="JUC5" s="68"/>
      <c r="JUD5" s="68"/>
      <c r="JUO5" s="68"/>
      <c r="JUP5" s="68"/>
      <c r="JVA5" s="68"/>
      <c r="JVB5" s="68"/>
      <c r="JVM5" s="68"/>
      <c r="JVN5" s="68"/>
      <c r="JVY5" s="68"/>
      <c r="JVZ5" s="68"/>
      <c r="JWK5" s="68"/>
      <c r="JWL5" s="68"/>
      <c r="JWW5" s="68"/>
      <c r="JWX5" s="68"/>
      <c r="JXI5" s="68"/>
      <c r="JXJ5" s="68"/>
      <c r="JXU5" s="68"/>
      <c r="JXV5" s="68"/>
      <c r="JYG5" s="68"/>
      <c r="JYH5" s="68"/>
      <c r="JYS5" s="68"/>
      <c r="JYT5" s="68"/>
      <c r="JZE5" s="68"/>
      <c r="JZF5" s="68"/>
      <c r="JZQ5" s="68"/>
      <c r="JZR5" s="68"/>
      <c r="KAC5" s="68"/>
      <c r="KAD5" s="68"/>
      <c r="KAO5" s="68"/>
      <c r="KAP5" s="68"/>
      <c r="KBA5" s="68"/>
      <c r="KBB5" s="68"/>
      <c r="KBM5" s="68"/>
      <c r="KBN5" s="68"/>
      <c r="KBY5" s="68"/>
      <c r="KBZ5" s="68"/>
      <c r="KCK5" s="68"/>
      <c r="KCL5" s="68"/>
      <c r="KCW5" s="68"/>
      <c r="KCX5" s="68"/>
      <c r="KDI5" s="68"/>
      <c r="KDJ5" s="68"/>
      <c r="KDU5" s="68"/>
      <c r="KDV5" s="68"/>
      <c r="KEG5" s="68"/>
      <c r="KEH5" s="68"/>
      <c r="KES5" s="68"/>
      <c r="KET5" s="68"/>
      <c r="KFE5" s="68"/>
      <c r="KFF5" s="68"/>
      <c r="KFQ5" s="68"/>
      <c r="KFR5" s="68"/>
      <c r="KGC5" s="68"/>
      <c r="KGD5" s="68"/>
      <c r="KGO5" s="68"/>
      <c r="KGP5" s="68"/>
      <c r="KHA5" s="68"/>
      <c r="KHB5" s="68"/>
      <c r="KHM5" s="68"/>
      <c r="KHN5" s="68"/>
      <c r="KHY5" s="68"/>
      <c r="KHZ5" s="68"/>
      <c r="KIK5" s="68"/>
      <c r="KIL5" s="68"/>
      <c r="KIW5" s="68"/>
      <c r="KIX5" s="68"/>
      <c r="KJI5" s="68"/>
      <c r="KJJ5" s="68"/>
      <c r="KJU5" s="68"/>
      <c r="KJV5" s="68"/>
      <c r="KKG5" s="68"/>
      <c r="KKH5" s="68"/>
      <c r="KKS5" s="68"/>
      <c r="KKT5" s="68"/>
      <c r="KLE5" s="68"/>
      <c r="KLF5" s="68"/>
      <c r="KLQ5" s="68"/>
      <c r="KLR5" s="68"/>
      <c r="KMC5" s="68"/>
      <c r="KMD5" s="68"/>
      <c r="KMO5" s="68"/>
      <c r="KMP5" s="68"/>
      <c r="KNA5" s="68"/>
      <c r="KNB5" s="68"/>
      <c r="KNM5" s="68"/>
      <c r="KNN5" s="68"/>
      <c r="KNY5" s="68"/>
      <c r="KNZ5" s="68"/>
      <c r="KOK5" s="68"/>
      <c r="KOL5" s="68"/>
      <c r="KOW5" s="68"/>
      <c r="KOX5" s="68"/>
      <c r="KPI5" s="68"/>
      <c r="KPJ5" s="68"/>
      <c r="KPU5" s="68"/>
      <c r="KPV5" s="68"/>
      <c r="KQG5" s="68"/>
      <c r="KQH5" s="68"/>
      <c r="KQS5" s="68"/>
      <c r="KQT5" s="68"/>
      <c r="KRE5" s="68"/>
      <c r="KRF5" s="68"/>
      <c r="KRQ5" s="68"/>
      <c r="KRR5" s="68"/>
      <c r="KSC5" s="68"/>
      <c r="KSD5" s="68"/>
      <c r="KSO5" s="68"/>
      <c r="KSP5" s="68"/>
      <c r="KTA5" s="68"/>
      <c r="KTB5" s="68"/>
      <c r="KTM5" s="68"/>
      <c r="KTN5" s="68"/>
      <c r="KTY5" s="68"/>
      <c r="KTZ5" s="68"/>
      <c r="KUK5" s="68"/>
      <c r="KUL5" s="68"/>
      <c r="KUW5" s="68"/>
      <c r="KUX5" s="68"/>
      <c r="KVI5" s="68"/>
      <c r="KVJ5" s="68"/>
      <c r="KVU5" s="68"/>
      <c r="KVV5" s="68"/>
      <c r="KWG5" s="68"/>
      <c r="KWH5" s="68"/>
      <c r="KWS5" s="68"/>
      <c r="KWT5" s="68"/>
      <c r="KXE5" s="68"/>
      <c r="KXF5" s="68"/>
      <c r="KXQ5" s="68"/>
      <c r="KXR5" s="68"/>
      <c r="KYC5" s="68"/>
      <c r="KYD5" s="68"/>
      <c r="KYO5" s="68"/>
      <c r="KYP5" s="68"/>
      <c r="KZA5" s="68"/>
      <c r="KZB5" s="68"/>
      <c r="KZM5" s="68"/>
      <c r="KZN5" s="68"/>
      <c r="KZY5" s="68"/>
      <c r="KZZ5" s="68"/>
      <c r="LAK5" s="68"/>
      <c r="LAL5" s="68"/>
      <c r="LAW5" s="68"/>
      <c r="LAX5" s="68"/>
      <c r="LBI5" s="68"/>
      <c r="LBJ5" s="68"/>
      <c r="LBU5" s="68"/>
      <c r="LBV5" s="68"/>
      <c r="LCG5" s="68"/>
      <c r="LCH5" s="68"/>
      <c r="LCS5" s="68"/>
      <c r="LCT5" s="68"/>
      <c r="LDE5" s="68"/>
      <c r="LDF5" s="68"/>
      <c r="LDQ5" s="68"/>
      <c r="LDR5" s="68"/>
      <c r="LEC5" s="68"/>
      <c r="LED5" s="68"/>
      <c r="LEO5" s="68"/>
      <c r="LEP5" s="68"/>
      <c r="LFA5" s="68"/>
      <c r="LFB5" s="68"/>
      <c r="LFM5" s="68"/>
      <c r="LFN5" s="68"/>
      <c r="LFY5" s="68"/>
      <c r="LFZ5" s="68"/>
      <c r="LGK5" s="68"/>
      <c r="LGL5" s="68"/>
      <c r="LGW5" s="68"/>
      <c r="LGX5" s="68"/>
      <c r="LHI5" s="68"/>
      <c r="LHJ5" s="68"/>
      <c r="LHU5" s="68"/>
      <c r="LHV5" s="68"/>
      <c r="LIG5" s="68"/>
      <c r="LIH5" s="68"/>
      <c r="LIS5" s="68"/>
      <c r="LIT5" s="68"/>
      <c r="LJE5" s="68"/>
      <c r="LJF5" s="68"/>
      <c r="LJQ5" s="68"/>
      <c r="LJR5" s="68"/>
      <c r="LKC5" s="68"/>
      <c r="LKD5" s="68"/>
      <c r="LKO5" s="68"/>
      <c r="LKP5" s="68"/>
      <c r="LLA5" s="68"/>
      <c r="LLB5" s="68"/>
      <c r="LLM5" s="68"/>
      <c r="LLN5" s="68"/>
      <c r="LLY5" s="68"/>
      <c r="LLZ5" s="68"/>
      <c r="LMK5" s="68"/>
      <c r="LML5" s="68"/>
      <c r="LMW5" s="68"/>
      <c r="LMX5" s="68"/>
      <c r="LNI5" s="68"/>
      <c r="LNJ5" s="68"/>
      <c r="LNU5" s="68"/>
      <c r="LNV5" s="68"/>
      <c r="LOG5" s="68"/>
      <c r="LOH5" s="68"/>
      <c r="LOS5" s="68"/>
      <c r="LOT5" s="68"/>
      <c r="LPE5" s="68"/>
      <c r="LPF5" s="68"/>
      <c r="LPQ5" s="68"/>
      <c r="LPR5" s="68"/>
      <c r="LQC5" s="68"/>
      <c r="LQD5" s="68"/>
      <c r="LQO5" s="68"/>
      <c r="LQP5" s="68"/>
      <c r="LRA5" s="68"/>
      <c r="LRB5" s="68"/>
      <c r="LRM5" s="68"/>
      <c r="LRN5" s="68"/>
      <c r="LRY5" s="68"/>
      <c r="LRZ5" s="68"/>
      <c r="LSK5" s="68"/>
      <c r="LSL5" s="68"/>
      <c r="LSW5" s="68"/>
      <c r="LSX5" s="68"/>
      <c r="LTI5" s="68"/>
      <c r="LTJ5" s="68"/>
      <c r="LTU5" s="68"/>
      <c r="LTV5" s="68"/>
      <c r="LUG5" s="68"/>
      <c r="LUH5" s="68"/>
      <c r="LUS5" s="68"/>
      <c r="LUT5" s="68"/>
      <c r="LVE5" s="68"/>
      <c r="LVF5" s="68"/>
      <c r="LVQ5" s="68"/>
      <c r="LVR5" s="68"/>
      <c r="LWC5" s="68"/>
      <c r="LWD5" s="68"/>
      <c r="LWO5" s="68"/>
      <c r="LWP5" s="68"/>
      <c r="LXA5" s="68"/>
      <c r="LXB5" s="68"/>
      <c r="LXM5" s="68"/>
      <c r="LXN5" s="68"/>
      <c r="LXY5" s="68"/>
      <c r="LXZ5" s="68"/>
      <c r="LYK5" s="68"/>
      <c r="LYL5" s="68"/>
      <c r="LYW5" s="68"/>
      <c r="LYX5" s="68"/>
      <c r="LZI5" s="68"/>
      <c r="LZJ5" s="68"/>
      <c r="LZU5" s="68"/>
      <c r="LZV5" s="68"/>
      <c r="MAG5" s="68"/>
      <c r="MAH5" s="68"/>
      <c r="MAS5" s="68"/>
      <c r="MAT5" s="68"/>
      <c r="MBE5" s="68"/>
      <c r="MBF5" s="68"/>
      <c r="MBQ5" s="68"/>
      <c r="MBR5" s="68"/>
      <c r="MCC5" s="68"/>
      <c r="MCD5" s="68"/>
      <c r="MCO5" s="68"/>
      <c r="MCP5" s="68"/>
      <c r="MDA5" s="68"/>
      <c r="MDB5" s="68"/>
      <c r="MDM5" s="68"/>
      <c r="MDN5" s="68"/>
      <c r="MDY5" s="68"/>
      <c r="MDZ5" s="68"/>
      <c r="MEK5" s="68"/>
      <c r="MEL5" s="68"/>
      <c r="MEW5" s="68"/>
      <c r="MEX5" s="68"/>
      <c r="MFI5" s="68"/>
      <c r="MFJ5" s="68"/>
      <c r="MFU5" s="68"/>
      <c r="MFV5" s="68"/>
      <c r="MGG5" s="68"/>
      <c r="MGH5" s="68"/>
      <c r="MGS5" s="68"/>
      <c r="MGT5" s="68"/>
      <c r="MHE5" s="68"/>
      <c r="MHF5" s="68"/>
      <c r="MHQ5" s="68"/>
      <c r="MHR5" s="68"/>
      <c r="MIC5" s="68"/>
      <c r="MID5" s="68"/>
      <c r="MIO5" s="68"/>
      <c r="MIP5" s="68"/>
      <c r="MJA5" s="68"/>
      <c r="MJB5" s="68"/>
      <c r="MJM5" s="68"/>
      <c r="MJN5" s="68"/>
      <c r="MJY5" s="68"/>
      <c r="MJZ5" s="68"/>
      <c r="MKK5" s="68"/>
      <c r="MKL5" s="68"/>
      <c r="MKW5" s="68"/>
      <c r="MKX5" s="68"/>
      <c r="MLI5" s="68"/>
      <c r="MLJ5" s="68"/>
      <c r="MLU5" s="68"/>
      <c r="MLV5" s="68"/>
      <c r="MMG5" s="68"/>
      <c r="MMH5" s="68"/>
      <c r="MMS5" s="68"/>
      <c r="MMT5" s="68"/>
      <c r="MNE5" s="68"/>
      <c r="MNF5" s="68"/>
      <c r="MNQ5" s="68"/>
      <c r="MNR5" s="68"/>
      <c r="MOC5" s="68"/>
      <c r="MOD5" s="68"/>
      <c r="MOO5" s="68"/>
      <c r="MOP5" s="68"/>
      <c r="MPA5" s="68"/>
      <c r="MPB5" s="68"/>
      <c r="MPM5" s="68"/>
      <c r="MPN5" s="68"/>
      <c r="MPY5" s="68"/>
      <c r="MPZ5" s="68"/>
      <c r="MQK5" s="68"/>
      <c r="MQL5" s="68"/>
      <c r="MQW5" s="68"/>
      <c r="MQX5" s="68"/>
      <c r="MRI5" s="68"/>
      <c r="MRJ5" s="68"/>
      <c r="MRU5" s="68"/>
      <c r="MRV5" s="68"/>
      <c r="MSG5" s="68"/>
      <c r="MSH5" s="68"/>
      <c r="MSS5" s="68"/>
      <c r="MST5" s="68"/>
      <c r="MTE5" s="68"/>
      <c r="MTF5" s="68"/>
      <c r="MTQ5" s="68"/>
      <c r="MTR5" s="68"/>
      <c r="MUC5" s="68"/>
      <c r="MUD5" s="68"/>
      <c r="MUO5" s="68"/>
      <c r="MUP5" s="68"/>
      <c r="MVA5" s="68"/>
      <c r="MVB5" s="68"/>
      <c r="MVM5" s="68"/>
      <c r="MVN5" s="68"/>
      <c r="MVY5" s="68"/>
      <c r="MVZ5" s="68"/>
      <c r="MWK5" s="68"/>
      <c r="MWL5" s="68"/>
      <c r="MWW5" s="68"/>
      <c r="MWX5" s="68"/>
      <c r="MXI5" s="68"/>
      <c r="MXJ5" s="68"/>
      <c r="MXU5" s="68"/>
      <c r="MXV5" s="68"/>
      <c r="MYG5" s="68"/>
      <c r="MYH5" s="68"/>
      <c r="MYS5" s="68"/>
      <c r="MYT5" s="68"/>
      <c r="MZE5" s="68"/>
      <c r="MZF5" s="68"/>
      <c r="MZQ5" s="68"/>
      <c r="MZR5" s="68"/>
      <c r="NAC5" s="68"/>
      <c r="NAD5" s="68"/>
      <c r="NAO5" s="68"/>
      <c r="NAP5" s="68"/>
      <c r="NBA5" s="68"/>
      <c r="NBB5" s="68"/>
      <c r="NBM5" s="68"/>
      <c r="NBN5" s="68"/>
      <c r="NBY5" s="68"/>
      <c r="NBZ5" s="68"/>
      <c r="NCK5" s="68"/>
      <c r="NCL5" s="68"/>
      <c r="NCW5" s="68"/>
      <c r="NCX5" s="68"/>
      <c r="NDI5" s="68"/>
      <c r="NDJ5" s="68"/>
      <c r="NDU5" s="68"/>
      <c r="NDV5" s="68"/>
      <c r="NEG5" s="68"/>
      <c r="NEH5" s="68"/>
      <c r="NES5" s="68"/>
      <c r="NET5" s="68"/>
      <c r="NFE5" s="68"/>
      <c r="NFF5" s="68"/>
      <c r="NFQ5" s="68"/>
      <c r="NFR5" s="68"/>
      <c r="NGC5" s="68"/>
      <c r="NGD5" s="68"/>
      <c r="NGO5" s="68"/>
      <c r="NGP5" s="68"/>
      <c r="NHA5" s="68"/>
      <c r="NHB5" s="68"/>
      <c r="NHM5" s="68"/>
      <c r="NHN5" s="68"/>
      <c r="NHY5" s="68"/>
      <c r="NHZ5" s="68"/>
      <c r="NIK5" s="68"/>
      <c r="NIL5" s="68"/>
      <c r="NIW5" s="68"/>
      <c r="NIX5" s="68"/>
      <c r="NJI5" s="68"/>
      <c r="NJJ5" s="68"/>
      <c r="NJU5" s="68"/>
      <c r="NJV5" s="68"/>
      <c r="NKG5" s="68"/>
      <c r="NKH5" s="68"/>
      <c r="NKS5" s="68"/>
      <c r="NKT5" s="68"/>
      <c r="NLE5" s="68"/>
      <c r="NLF5" s="68"/>
      <c r="NLQ5" s="68"/>
      <c r="NLR5" s="68"/>
      <c r="NMC5" s="68"/>
      <c r="NMD5" s="68"/>
      <c r="NMO5" s="68"/>
      <c r="NMP5" s="68"/>
      <c r="NNA5" s="68"/>
      <c r="NNB5" s="68"/>
      <c r="NNM5" s="68"/>
      <c r="NNN5" s="68"/>
      <c r="NNY5" s="68"/>
      <c r="NNZ5" s="68"/>
      <c r="NOK5" s="68"/>
      <c r="NOL5" s="68"/>
      <c r="NOW5" s="68"/>
      <c r="NOX5" s="68"/>
      <c r="NPI5" s="68"/>
      <c r="NPJ5" s="68"/>
      <c r="NPU5" s="68"/>
      <c r="NPV5" s="68"/>
      <c r="NQG5" s="68"/>
      <c r="NQH5" s="68"/>
      <c r="NQS5" s="68"/>
      <c r="NQT5" s="68"/>
      <c r="NRE5" s="68"/>
      <c r="NRF5" s="68"/>
      <c r="NRQ5" s="68"/>
      <c r="NRR5" s="68"/>
      <c r="NSC5" s="68"/>
      <c r="NSD5" s="68"/>
      <c r="NSO5" s="68"/>
      <c r="NSP5" s="68"/>
      <c r="NTA5" s="68"/>
      <c r="NTB5" s="68"/>
      <c r="NTM5" s="68"/>
      <c r="NTN5" s="68"/>
      <c r="NTY5" s="68"/>
      <c r="NTZ5" s="68"/>
      <c r="NUK5" s="68"/>
      <c r="NUL5" s="68"/>
      <c r="NUW5" s="68"/>
      <c r="NUX5" s="68"/>
      <c r="NVI5" s="68"/>
      <c r="NVJ5" s="68"/>
      <c r="NVU5" s="68"/>
      <c r="NVV5" s="68"/>
      <c r="NWG5" s="68"/>
      <c r="NWH5" s="68"/>
      <c r="NWS5" s="68"/>
      <c r="NWT5" s="68"/>
      <c r="NXE5" s="68"/>
      <c r="NXF5" s="68"/>
      <c r="NXQ5" s="68"/>
      <c r="NXR5" s="68"/>
      <c r="NYC5" s="68"/>
      <c r="NYD5" s="68"/>
      <c r="NYO5" s="68"/>
      <c r="NYP5" s="68"/>
      <c r="NZA5" s="68"/>
      <c r="NZB5" s="68"/>
      <c r="NZM5" s="68"/>
      <c r="NZN5" s="68"/>
      <c r="NZY5" s="68"/>
      <c r="NZZ5" s="68"/>
      <c r="OAK5" s="68"/>
      <c r="OAL5" s="68"/>
      <c r="OAW5" s="68"/>
      <c r="OAX5" s="68"/>
      <c r="OBI5" s="68"/>
      <c r="OBJ5" s="68"/>
      <c r="OBU5" s="68"/>
      <c r="OBV5" s="68"/>
      <c r="OCG5" s="68"/>
      <c r="OCH5" s="68"/>
      <c r="OCS5" s="68"/>
      <c r="OCT5" s="68"/>
      <c r="ODE5" s="68"/>
      <c r="ODF5" s="68"/>
      <c r="ODQ5" s="68"/>
      <c r="ODR5" s="68"/>
      <c r="OEC5" s="68"/>
      <c r="OED5" s="68"/>
      <c r="OEO5" s="68"/>
      <c r="OEP5" s="68"/>
      <c r="OFA5" s="68"/>
      <c r="OFB5" s="68"/>
      <c r="OFM5" s="68"/>
      <c r="OFN5" s="68"/>
      <c r="OFY5" s="68"/>
      <c r="OFZ5" s="68"/>
      <c r="OGK5" s="68"/>
      <c r="OGL5" s="68"/>
      <c r="OGW5" s="68"/>
      <c r="OGX5" s="68"/>
      <c r="OHI5" s="68"/>
      <c r="OHJ5" s="68"/>
      <c r="OHU5" s="68"/>
      <c r="OHV5" s="68"/>
      <c r="OIG5" s="68"/>
      <c r="OIH5" s="68"/>
      <c r="OIS5" s="68"/>
      <c r="OIT5" s="68"/>
      <c r="OJE5" s="68"/>
      <c r="OJF5" s="68"/>
      <c r="OJQ5" s="68"/>
      <c r="OJR5" s="68"/>
      <c r="OKC5" s="68"/>
      <c r="OKD5" s="68"/>
      <c r="OKO5" s="68"/>
      <c r="OKP5" s="68"/>
      <c r="OLA5" s="68"/>
      <c r="OLB5" s="68"/>
      <c r="OLM5" s="68"/>
      <c r="OLN5" s="68"/>
      <c r="OLY5" s="68"/>
      <c r="OLZ5" s="68"/>
      <c r="OMK5" s="68"/>
      <c r="OML5" s="68"/>
      <c r="OMW5" s="68"/>
      <c r="OMX5" s="68"/>
      <c r="ONI5" s="68"/>
      <c r="ONJ5" s="68"/>
      <c r="ONU5" s="68"/>
      <c r="ONV5" s="68"/>
      <c r="OOG5" s="68"/>
      <c r="OOH5" s="68"/>
      <c r="OOS5" s="68"/>
      <c r="OOT5" s="68"/>
      <c r="OPE5" s="68"/>
      <c r="OPF5" s="68"/>
      <c r="OPQ5" s="68"/>
      <c r="OPR5" s="68"/>
      <c r="OQC5" s="68"/>
      <c r="OQD5" s="68"/>
      <c r="OQO5" s="68"/>
      <c r="OQP5" s="68"/>
      <c r="ORA5" s="68"/>
      <c r="ORB5" s="68"/>
      <c r="ORM5" s="68"/>
      <c r="ORN5" s="68"/>
      <c r="ORY5" s="68"/>
      <c r="ORZ5" s="68"/>
      <c r="OSK5" s="68"/>
      <c r="OSL5" s="68"/>
      <c r="OSW5" s="68"/>
      <c r="OSX5" s="68"/>
      <c r="OTI5" s="68"/>
      <c r="OTJ5" s="68"/>
      <c r="OTU5" s="68"/>
      <c r="OTV5" s="68"/>
      <c r="OUG5" s="68"/>
      <c r="OUH5" s="68"/>
      <c r="OUS5" s="68"/>
      <c r="OUT5" s="68"/>
      <c r="OVE5" s="68"/>
      <c r="OVF5" s="68"/>
      <c r="OVQ5" s="68"/>
      <c r="OVR5" s="68"/>
      <c r="OWC5" s="68"/>
      <c r="OWD5" s="68"/>
      <c r="OWO5" s="68"/>
      <c r="OWP5" s="68"/>
      <c r="OXA5" s="68"/>
      <c r="OXB5" s="68"/>
      <c r="OXM5" s="68"/>
      <c r="OXN5" s="68"/>
      <c r="OXY5" s="68"/>
      <c r="OXZ5" s="68"/>
      <c r="OYK5" s="68"/>
      <c r="OYL5" s="68"/>
      <c r="OYW5" s="68"/>
      <c r="OYX5" s="68"/>
      <c r="OZI5" s="68"/>
      <c r="OZJ5" s="68"/>
      <c r="OZU5" s="68"/>
      <c r="OZV5" s="68"/>
      <c r="PAG5" s="68"/>
      <c r="PAH5" s="68"/>
      <c r="PAS5" s="68"/>
      <c r="PAT5" s="68"/>
      <c r="PBE5" s="68"/>
      <c r="PBF5" s="68"/>
      <c r="PBQ5" s="68"/>
      <c r="PBR5" s="68"/>
      <c r="PCC5" s="68"/>
      <c r="PCD5" s="68"/>
      <c r="PCO5" s="68"/>
      <c r="PCP5" s="68"/>
      <c r="PDA5" s="68"/>
      <c r="PDB5" s="68"/>
      <c r="PDM5" s="68"/>
      <c r="PDN5" s="68"/>
      <c r="PDY5" s="68"/>
      <c r="PDZ5" s="68"/>
      <c r="PEK5" s="68"/>
      <c r="PEL5" s="68"/>
      <c r="PEW5" s="68"/>
      <c r="PEX5" s="68"/>
      <c r="PFI5" s="68"/>
      <c r="PFJ5" s="68"/>
      <c r="PFU5" s="68"/>
      <c r="PFV5" s="68"/>
      <c r="PGG5" s="68"/>
      <c r="PGH5" s="68"/>
      <c r="PGS5" s="68"/>
      <c r="PGT5" s="68"/>
      <c r="PHE5" s="68"/>
      <c r="PHF5" s="68"/>
      <c r="PHQ5" s="68"/>
      <c r="PHR5" s="68"/>
      <c r="PIC5" s="68"/>
      <c r="PID5" s="68"/>
      <c r="PIO5" s="68"/>
      <c r="PIP5" s="68"/>
      <c r="PJA5" s="68"/>
      <c r="PJB5" s="68"/>
      <c r="PJM5" s="68"/>
      <c r="PJN5" s="68"/>
      <c r="PJY5" s="68"/>
      <c r="PJZ5" s="68"/>
      <c r="PKK5" s="68"/>
      <c r="PKL5" s="68"/>
      <c r="PKW5" s="68"/>
      <c r="PKX5" s="68"/>
      <c r="PLI5" s="68"/>
      <c r="PLJ5" s="68"/>
      <c r="PLU5" s="68"/>
      <c r="PLV5" s="68"/>
      <c r="PMG5" s="68"/>
      <c r="PMH5" s="68"/>
      <c r="PMS5" s="68"/>
      <c r="PMT5" s="68"/>
      <c r="PNE5" s="68"/>
      <c r="PNF5" s="68"/>
      <c r="PNQ5" s="68"/>
      <c r="PNR5" s="68"/>
      <c r="POC5" s="68"/>
      <c r="POD5" s="68"/>
      <c r="POO5" s="68"/>
      <c r="POP5" s="68"/>
      <c r="PPA5" s="68"/>
      <c r="PPB5" s="68"/>
      <c r="PPM5" s="68"/>
      <c r="PPN5" s="68"/>
      <c r="PPY5" s="68"/>
      <c r="PPZ5" s="68"/>
      <c r="PQK5" s="68"/>
      <c r="PQL5" s="68"/>
      <c r="PQW5" s="68"/>
      <c r="PQX5" s="68"/>
      <c r="PRI5" s="68"/>
      <c r="PRJ5" s="68"/>
      <c r="PRU5" s="68"/>
      <c r="PRV5" s="68"/>
      <c r="PSG5" s="68"/>
      <c r="PSH5" s="68"/>
      <c r="PSS5" s="68"/>
      <c r="PST5" s="68"/>
      <c r="PTE5" s="68"/>
      <c r="PTF5" s="68"/>
      <c r="PTQ5" s="68"/>
      <c r="PTR5" s="68"/>
      <c r="PUC5" s="68"/>
      <c r="PUD5" s="68"/>
      <c r="PUO5" s="68"/>
      <c r="PUP5" s="68"/>
      <c r="PVA5" s="68"/>
      <c r="PVB5" s="68"/>
      <c r="PVM5" s="68"/>
      <c r="PVN5" s="68"/>
      <c r="PVY5" s="68"/>
      <c r="PVZ5" s="68"/>
      <c r="PWK5" s="68"/>
      <c r="PWL5" s="68"/>
      <c r="PWW5" s="68"/>
      <c r="PWX5" s="68"/>
      <c r="PXI5" s="68"/>
      <c r="PXJ5" s="68"/>
      <c r="PXU5" s="68"/>
      <c r="PXV5" s="68"/>
      <c r="PYG5" s="68"/>
      <c r="PYH5" s="68"/>
      <c r="PYS5" s="68"/>
      <c r="PYT5" s="68"/>
      <c r="PZE5" s="68"/>
      <c r="PZF5" s="68"/>
      <c r="PZQ5" s="68"/>
      <c r="PZR5" s="68"/>
      <c r="QAC5" s="68"/>
      <c r="QAD5" s="68"/>
      <c r="QAO5" s="68"/>
      <c r="QAP5" s="68"/>
      <c r="QBA5" s="68"/>
      <c r="QBB5" s="68"/>
      <c r="QBM5" s="68"/>
      <c r="QBN5" s="68"/>
      <c r="QBY5" s="68"/>
      <c r="QBZ5" s="68"/>
      <c r="QCK5" s="68"/>
      <c r="QCL5" s="68"/>
      <c r="QCW5" s="68"/>
      <c r="QCX5" s="68"/>
      <c r="QDI5" s="68"/>
      <c r="QDJ5" s="68"/>
      <c r="QDU5" s="68"/>
      <c r="QDV5" s="68"/>
      <c r="QEG5" s="68"/>
      <c r="QEH5" s="68"/>
      <c r="QES5" s="68"/>
      <c r="QET5" s="68"/>
      <c r="QFE5" s="68"/>
      <c r="QFF5" s="68"/>
      <c r="QFQ5" s="68"/>
      <c r="QFR5" s="68"/>
      <c r="QGC5" s="68"/>
      <c r="QGD5" s="68"/>
      <c r="QGO5" s="68"/>
      <c r="QGP5" s="68"/>
      <c r="QHA5" s="68"/>
      <c r="QHB5" s="68"/>
      <c r="QHM5" s="68"/>
      <c r="QHN5" s="68"/>
      <c r="QHY5" s="68"/>
      <c r="QHZ5" s="68"/>
      <c r="QIK5" s="68"/>
      <c r="QIL5" s="68"/>
      <c r="QIW5" s="68"/>
      <c r="QIX5" s="68"/>
      <c r="QJI5" s="68"/>
      <c r="QJJ5" s="68"/>
      <c r="QJU5" s="68"/>
      <c r="QJV5" s="68"/>
      <c r="QKG5" s="68"/>
      <c r="QKH5" s="68"/>
      <c r="QKS5" s="68"/>
      <c r="QKT5" s="68"/>
      <c r="QLE5" s="68"/>
      <c r="QLF5" s="68"/>
      <c r="QLQ5" s="68"/>
      <c r="QLR5" s="68"/>
      <c r="QMC5" s="68"/>
      <c r="QMD5" s="68"/>
      <c r="QMO5" s="68"/>
      <c r="QMP5" s="68"/>
      <c r="QNA5" s="68"/>
      <c r="QNB5" s="68"/>
      <c r="QNM5" s="68"/>
      <c r="QNN5" s="68"/>
      <c r="QNY5" s="68"/>
      <c r="QNZ5" s="68"/>
      <c r="QOK5" s="68"/>
      <c r="QOL5" s="68"/>
      <c r="QOW5" s="68"/>
      <c r="QOX5" s="68"/>
      <c r="QPI5" s="68"/>
      <c r="QPJ5" s="68"/>
      <c r="QPU5" s="68"/>
      <c r="QPV5" s="68"/>
      <c r="QQG5" s="68"/>
      <c r="QQH5" s="68"/>
      <c r="QQS5" s="68"/>
      <c r="QQT5" s="68"/>
      <c r="QRE5" s="68"/>
      <c r="QRF5" s="68"/>
      <c r="QRQ5" s="68"/>
      <c r="QRR5" s="68"/>
      <c r="QSC5" s="68"/>
      <c r="QSD5" s="68"/>
      <c r="QSO5" s="68"/>
      <c r="QSP5" s="68"/>
      <c r="QTA5" s="68"/>
      <c r="QTB5" s="68"/>
      <c r="QTM5" s="68"/>
      <c r="QTN5" s="68"/>
      <c r="QTY5" s="68"/>
      <c r="QTZ5" s="68"/>
      <c r="QUK5" s="68"/>
      <c r="QUL5" s="68"/>
      <c r="QUW5" s="68"/>
      <c r="QUX5" s="68"/>
      <c r="QVI5" s="68"/>
      <c r="QVJ5" s="68"/>
      <c r="QVU5" s="68"/>
      <c r="QVV5" s="68"/>
      <c r="QWG5" s="68"/>
      <c r="QWH5" s="68"/>
      <c r="QWS5" s="68"/>
      <c r="QWT5" s="68"/>
      <c r="QXE5" s="68"/>
      <c r="QXF5" s="68"/>
      <c r="QXQ5" s="68"/>
      <c r="QXR5" s="68"/>
      <c r="QYC5" s="68"/>
      <c r="QYD5" s="68"/>
      <c r="QYO5" s="68"/>
      <c r="QYP5" s="68"/>
      <c r="QZA5" s="68"/>
      <c r="QZB5" s="68"/>
      <c r="QZM5" s="68"/>
      <c r="QZN5" s="68"/>
      <c r="QZY5" s="68"/>
      <c r="QZZ5" s="68"/>
      <c r="RAK5" s="68"/>
      <c r="RAL5" s="68"/>
      <c r="RAW5" s="68"/>
      <c r="RAX5" s="68"/>
      <c r="RBI5" s="68"/>
      <c r="RBJ5" s="68"/>
      <c r="RBU5" s="68"/>
      <c r="RBV5" s="68"/>
      <c r="RCG5" s="68"/>
      <c r="RCH5" s="68"/>
      <c r="RCS5" s="68"/>
      <c r="RCT5" s="68"/>
      <c r="RDE5" s="68"/>
      <c r="RDF5" s="68"/>
      <c r="RDQ5" s="68"/>
      <c r="RDR5" s="68"/>
      <c r="REC5" s="68"/>
      <c r="RED5" s="68"/>
      <c r="REO5" s="68"/>
      <c r="REP5" s="68"/>
      <c r="RFA5" s="68"/>
      <c r="RFB5" s="68"/>
      <c r="RFM5" s="68"/>
      <c r="RFN5" s="68"/>
      <c r="RFY5" s="68"/>
      <c r="RFZ5" s="68"/>
      <c r="RGK5" s="68"/>
      <c r="RGL5" s="68"/>
      <c r="RGW5" s="68"/>
      <c r="RGX5" s="68"/>
      <c r="RHI5" s="68"/>
      <c r="RHJ5" s="68"/>
      <c r="RHU5" s="68"/>
      <c r="RHV5" s="68"/>
      <c r="RIG5" s="68"/>
      <c r="RIH5" s="68"/>
      <c r="RIS5" s="68"/>
      <c r="RIT5" s="68"/>
      <c r="RJE5" s="68"/>
      <c r="RJF5" s="68"/>
      <c r="RJQ5" s="68"/>
      <c r="RJR5" s="68"/>
      <c r="RKC5" s="68"/>
      <c r="RKD5" s="68"/>
      <c r="RKO5" s="68"/>
      <c r="RKP5" s="68"/>
      <c r="RLA5" s="68"/>
      <c r="RLB5" s="68"/>
      <c r="RLM5" s="68"/>
      <c r="RLN5" s="68"/>
      <c r="RLY5" s="68"/>
      <c r="RLZ5" s="68"/>
      <c r="RMK5" s="68"/>
      <c r="RML5" s="68"/>
      <c r="RMW5" s="68"/>
      <c r="RMX5" s="68"/>
      <c r="RNI5" s="68"/>
      <c r="RNJ5" s="68"/>
      <c r="RNU5" s="68"/>
      <c r="RNV5" s="68"/>
      <c r="ROG5" s="68"/>
      <c r="ROH5" s="68"/>
      <c r="ROS5" s="68"/>
      <c r="ROT5" s="68"/>
      <c r="RPE5" s="68"/>
      <c r="RPF5" s="68"/>
      <c r="RPQ5" s="68"/>
      <c r="RPR5" s="68"/>
      <c r="RQC5" s="68"/>
      <c r="RQD5" s="68"/>
      <c r="RQO5" s="68"/>
      <c r="RQP5" s="68"/>
      <c r="RRA5" s="68"/>
      <c r="RRB5" s="68"/>
      <c r="RRM5" s="68"/>
      <c r="RRN5" s="68"/>
      <c r="RRY5" s="68"/>
      <c r="RRZ5" s="68"/>
      <c r="RSK5" s="68"/>
      <c r="RSL5" s="68"/>
      <c r="RSW5" s="68"/>
      <c r="RSX5" s="68"/>
      <c r="RTI5" s="68"/>
      <c r="RTJ5" s="68"/>
      <c r="RTU5" s="68"/>
      <c r="RTV5" s="68"/>
      <c r="RUG5" s="68"/>
      <c r="RUH5" s="68"/>
      <c r="RUS5" s="68"/>
      <c r="RUT5" s="68"/>
      <c r="RVE5" s="68"/>
      <c r="RVF5" s="68"/>
      <c r="RVQ5" s="68"/>
      <c r="RVR5" s="68"/>
      <c r="RWC5" s="68"/>
      <c r="RWD5" s="68"/>
      <c r="RWO5" s="68"/>
      <c r="RWP5" s="68"/>
      <c r="RXA5" s="68"/>
      <c r="RXB5" s="68"/>
      <c r="RXM5" s="68"/>
      <c r="RXN5" s="68"/>
      <c r="RXY5" s="68"/>
      <c r="RXZ5" s="68"/>
      <c r="RYK5" s="68"/>
      <c r="RYL5" s="68"/>
      <c r="RYW5" s="68"/>
      <c r="RYX5" s="68"/>
      <c r="RZI5" s="68"/>
      <c r="RZJ5" s="68"/>
      <c r="RZU5" s="68"/>
      <c r="RZV5" s="68"/>
      <c r="SAG5" s="68"/>
      <c r="SAH5" s="68"/>
      <c r="SAS5" s="68"/>
      <c r="SAT5" s="68"/>
      <c r="SBE5" s="68"/>
      <c r="SBF5" s="68"/>
      <c r="SBQ5" s="68"/>
      <c r="SBR5" s="68"/>
      <c r="SCC5" s="68"/>
      <c r="SCD5" s="68"/>
      <c r="SCO5" s="68"/>
      <c r="SCP5" s="68"/>
      <c r="SDA5" s="68"/>
      <c r="SDB5" s="68"/>
      <c r="SDM5" s="68"/>
      <c r="SDN5" s="68"/>
      <c r="SDY5" s="68"/>
      <c r="SDZ5" s="68"/>
      <c r="SEK5" s="68"/>
      <c r="SEL5" s="68"/>
      <c r="SEW5" s="68"/>
      <c r="SEX5" s="68"/>
      <c r="SFI5" s="68"/>
      <c r="SFJ5" s="68"/>
      <c r="SFU5" s="68"/>
      <c r="SFV5" s="68"/>
      <c r="SGG5" s="68"/>
      <c r="SGH5" s="68"/>
      <c r="SGS5" s="68"/>
      <c r="SGT5" s="68"/>
      <c r="SHE5" s="68"/>
      <c r="SHF5" s="68"/>
      <c r="SHQ5" s="68"/>
      <c r="SHR5" s="68"/>
      <c r="SIC5" s="68"/>
      <c r="SID5" s="68"/>
      <c r="SIO5" s="68"/>
      <c r="SIP5" s="68"/>
      <c r="SJA5" s="68"/>
      <c r="SJB5" s="68"/>
      <c r="SJM5" s="68"/>
      <c r="SJN5" s="68"/>
      <c r="SJY5" s="68"/>
      <c r="SJZ5" s="68"/>
      <c r="SKK5" s="68"/>
      <c r="SKL5" s="68"/>
      <c r="SKW5" s="68"/>
      <c r="SKX5" s="68"/>
      <c r="SLI5" s="68"/>
      <c r="SLJ5" s="68"/>
      <c r="SLU5" s="68"/>
      <c r="SLV5" s="68"/>
      <c r="SMG5" s="68"/>
      <c r="SMH5" s="68"/>
      <c r="SMS5" s="68"/>
      <c r="SMT5" s="68"/>
      <c r="SNE5" s="68"/>
      <c r="SNF5" s="68"/>
      <c r="SNQ5" s="68"/>
      <c r="SNR5" s="68"/>
      <c r="SOC5" s="68"/>
      <c r="SOD5" s="68"/>
      <c r="SOO5" s="68"/>
      <c r="SOP5" s="68"/>
      <c r="SPA5" s="68"/>
      <c r="SPB5" s="68"/>
      <c r="SPM5" s="68"/>
      <c r="SPN5" s="68"/>
      <c r="SPY5" s="68"/>
      <c r="SPZ5" s="68"/>
      <c r="SQK5" s="68"/>
      <c r="SQL5" s="68"/>
      <c r="SQW5" s="68"/>
      <c r="SQX5" s="68"/>
      <c r="SRI5" s="68"/>
      <c r="SRJ5" s="68"/>
      <c r="SRU5" s="68"/>
      <c r="SRV5" s="68"/>
      <c r="SSG5" s="68"/>
      <c r="SSH5" s="68"/>
      <c r="SSS5" s="68"/>
      <c r="SST5" s="68"/>
      <c r="STE5" s="68"/>
      <c r="STF5" s="68"/>
      <c r="STQ5" s="68"/>
      <c r="STR5" s="68"/>
      <c r="SUC5" s="68"/>
      <c r="SUD5" s="68"/>
      <c r="SUO5" s="68"/>
      <c r="SUP5" s="68"/>
      <c r="SVA5" s="68"/>
      <c r="SVB5" s="68"/>
      <c r="SVM5" s="68"/>
      <c r="SVN5" s="68"/>
      <c r="SVY5" s="68"/>
      <c r="SVZ5" s="68"/>
      <c r="SWK5" s="68"/>
      <c r="SWL5" s="68"/>
      <c r="SWW5" s="68"/>
      <c r="SWX5" s="68"/>
      <c r="SXI5" s="68"/>
      <c r="SXJ5" s="68"/>
      <c r="SXU5" s="68"/>
      <c r="SXV5" s="68"/>
      <c r="SYG5" s="68"/>
      <c r="SYH5" s="68"/>
      <c r="SYS5" s="68"/>
      <c r="SYT5" s="68"/>
      <c r="SZE5" s="68"/>
      <c r="SZF5" s="68"/>
      <c r="SZQ5" s="68"/>
      <c r="SZR5" s="68"/>
      <c r="TAC5" s="68"/>
      <c r="TAD5" s="68"/>
      <c r="TAO5" s="68"/>
      <c r="TAP5" s="68"/>
      <c r="TBA5" s="68"/>
      <c r="TBB5" s="68"/>
      <c r="TBM5" s="68"/>
      <c r="TBN5" s="68"/>
      <c r="TBY5" s="68"/>
      <c r="TBZ5" s="68"/>
      <c r="TCK5" s="68"/>
      <c r="TCL5" s="68"/>
      <c r="TCW5" s="68"/>
      <c r="TCX5" s="68"/>
      <c r="TDI5" s="68"/>
      <c r="TDJ5" s="68"/>
      <c r="TDU5" s="68"/>
      <c r="TDV5" s="68"/>
      <c r="TEG5" s="68"/>
      <c r="TEH5" s="68"/>
      <c r="TES5" s="68"/>
      <c r="TET5" s="68"/>
      <c r="TFE5" s="68"/>
      <c r="TFF5" s="68"/>
      <c r="TFQ5" s="68"/>
      <c r="TFR5" s="68"/>
      <c r="TGC5" s="68"/>
      <c r="TGD5" s="68"/>
      <c r="TGO5" s="68"/>
      <c r="TGP5" s="68"/>
      <c r="THA5" s="68"/>
      <c r="THB5" s="68"/>
      <c r="THM5" s="68"/>
      <c r="THN5" s="68"/>
      <c r="THY5" s="68"/>
      <c r="THZ5" s="68"/>
      <c r="TIK5" s="68"/>
      <c r="TIL5" s="68"/>
      <c r="TIW5" s="68"/>
      <c r="TIX5" s="68"/>
      <c r="TJI5" s="68"/>
      <c r="TJJ5" s="68"/>
      <c r="TJU5" s="68"/>
      <c r="TJV5" s="68"/>
      <c r="TKG5" s="68"/>
      <c r="TKH5" s="68"/>
      <c r="TKS5" s="68"/>
      <c r="TKT5" s="68"/>
      <c r="TLE5" s="68"/>
      <c r="TLF5" s="68"/>
      <c r="TLQ5" s="68"/>
      <c r="TLR5" s="68"/>
      <c r="TMC5" s="68"/>
      <c r="TMD5" s="68"/>
      <c r="TMO5" s="68"/>
      <c r="TMP5" s="68"/>
      <c r="TNA5" s="68"/>
      <c r="TNB5" s="68"/>
      <c r="TNM5" s="68"/>
      <c r="TNN5" s="68"/>
      <c r="TNY5" s="68"/>
      <c r="TNZ5" s="68"/>
      <c r="TOK5" s="68"/>
      <c r="TOL5" s="68"/>
      <c r="TOW5" s="68"/>
      <c r="TOX5" s="68"/>
      <c r="TPI5" s="68"/>
      <c r="TPJ5" s="68"/>
      <c r="TPU5" s="68"/>
      <c r="TPV5" s="68"/>
      <c r="TQG5" s="68"/>
      <c r="TQH5" s="68"/>
      <c r="TQS5" s="68"/>
      <c r="TQT5" s="68"/>
      <c r="TRE5" s="68"/>
      <c r="TRF5" s="68"/>
      <c r="TRQ5" s="68"/>
      <c r="TRR5" s="68"/>
      <c r="TSC5" s="68"/>
      <c r="TSD5" s="68"/>
      <c r="TSO5" s="68"/>
      <c r="TSP5" s="68"/>
      <c r="TTA5" s="68"/>
      <c r="TTB5" s="68"/>
      <c r="TTM5" s="68"/>
      <c r="TTN5" s="68"/>
      <c r="TTY5" s="68"/>
      <c r="TTZ5" s="68"/>
      <c r="TUK5" s="68"/>
      <c r="TUL5" s="68"/>
      <c r="TUW5" s="68"/>
      <c r="TUX5" s="68"/>
      <c r="TVI5" s="68"/>
      <c r="TVJ5" s="68"/>
      <c r="TVU5" s="68"/>
      <c r="TVV5" s="68"/>
      <c r="TWG5" s="68"/>
      <c r="TWH5" s="68"/>
      <c r="TWS5" s="68"/>
      <c r="TWT5" s="68"/>
      <c r="TXE5" s="68"/>
      <c r="TXF5" s="68"/>
      <c r="TXQ5" s="68"/>
      <c r="TXR5" s="68"/>
      <c r="TYC5" s="68"/>
      <c r="TYD5" s="68"/>
      <c r="TYO5" s="68"/>
      <c r="TYP5" s="68"/>
      <c r="TZA5" s="68"/>
      <c r="TZB5" s="68"/>
      <c r="TZM5" s="68"/>
      <c r="TZN5" s="68"/>
      <c r="TZY5" s="68"/>
      <c r="TZZ5" s="68"/>
      <c r="UAK5" s="68"/>
      <c r="UAL5" s="68"/>
      <c r="UAW5" s="68"/>
      <c r="UAX5" s="68"/>
      <c r="UBI5" s="68"/>
      <c r="UBJ5" s="68"/>
      <c r="UBU5" s="68"/>
      <c r="UBV5" s="68"/>
      <c r="UCG5" s="68"/>
      <c r="UCH5" s="68"/>
      <c r="UCS5" s="68"/>
      <c r="UCT5" s="68"/>
      <c r="UDE5" s="68"/>
      <c r="UDF5" s="68"/>
      <c r="UDQ5" s="68"/>
      <c r="UDR5" s="68"/>
      <c r="UEC5" s="68"/>
      <c r="UED5" s="68"/>
      <c r="UEO5" s="68"/>
      <c r="UEP5" s="68"/>
      <c r="UFA5" s="68"/>
      <c r="UFB5" s="68"/>
      <c r="UFM5" s="68"/>
      <c r="UFN5" s="68"/>
      <c r="UFY5" s="68"/>
      <c r="UFZ5" s="68"/>
      <c r="UGK5" s="68"/>
      <c r="UGL5" s="68"/>
      <c r="UGW5" s="68"/>
      <c r="UGX5" s="68"/>
      <c r="UHI5" s="68"/>
      <c r="UHJ5" s="68"/>
      <c r="UHU5" s="68"/>
      <c r="UHV5" s="68"/>
      <c r="UIG5" s="68"/>
      <c r="UIH5" s="68"/>
      <c r="UIS5" s="68"/>
      <c r="UIT5" s="68"/>
      <c r="UJE5" s="68"/>
      <c r="UJF5" s="68"/>
      <c r="UJQ5" s="68"/>
      <c r="UJR5" s="68"/>
      <c r="UKC5" s="68"/>
      <c r="UKD5" s="68"/>
      <c r="UKO5" s="68"/>
      <c r="UKP5" s="68"/>
      <c r="ULA5" s="68"/>
      <c r="ULB5" s="68"/>
      <c r="ULM5" s="68"/>
      <c r="ULN5" s="68"/>
      <c r="ULY5" s="68"/>
      <c r="ULZ5" s="68"/>
      <c r="UMK5" s="68"/>
      <c r="UML5" s="68"/>
      <c r="UMW5" s="68"/>
      <c r="UMX5" s="68"/>
      <c r="UNI5" s="68"/>
      <c r="UNJ5" s="68"/>
      <c r="UNU5" s="68"/>
      <c r="UNV5" s="68"/>
      <c r="UOG5" s="68"/>
      <c r="UOH5" s="68"/>
      <c r="UOS5" s="68"/>
      <c r="UOT5" s="68"/>
      <c r="UPE5" s="68"/>
      <c r="UPF5" s="68"/>
      <c r="UPQ5" s="68"/>
      <c r="UPR5" s="68"/>
      <c r="UQC5" s="68"/>
      <c r="UQD5" s="68"/>
      <c r="UQO5" s="68"/>
      <c r="UQP5" s="68"/>
      <c r="URA5" s="68"/>
      <c r="URB5" s="68"/>
      <c r="URM5" s="68"/>
      <c r="URN5" s="68"/>
      <c r="URY5" s="68"/>
      <c r="URZ5" s="68"/>
      <c r="USK5" s="68"/>
      <c r="USL5" s="68"/>
      <c r="USW5" s="68"/>
      <c r="USX5" s="68"/>
      <c r="UTI5" s="68"/>
      <c r="UTJ5" s="68"/>
      <c r="UTU5" s="68"/>
      <c r="UTV5" s="68"/>
      <c r="UUG5" s="68"/>
      <c r="UUH5" s="68"/>
      <c r="UUS5" s="68"/>
      <c r="UUT5" s="68"/>
      <c r="UVE5" s="68"/>
      <c r="UVF5" s="68"/>
      <c r="UVQ5" s="68"/>
      <c r="UVR5" s="68"/>
      <c r="UWC5" s="68"/>
      <c r="UWD5" s="68"/>
      <c r="UWO5" s="68"/>
      <c r="UWP5" s="68"/>
      <c r="UXA5" s="68"/>
      <c r="UXB5" s="68"/>
      <c r="UXM5" s="68"/>
      <c r="UXN5" s="68"/>
      <c r="UXY5" s="68"/>
      <c r="UXZ5" s="68"/>
      <c r="UYK5" s="68"/>
      <c r="UYL5" s="68"/>
      <c r="UYW5" s="68"/>
      <c r="UYX5" s="68"/>
      <c r="UZI5" s="68"/>
      <c r="UZJ5" s="68"/>
      <c r="UZU5" s="68"/>
      <c r="UZV5" s="68"/>
      <c r="VAG5" s="68"/>
      <c r="VAH5" s="68"/>
      <c r="VAS5" s="68"/>
      <c r="VAT5" s="68"/>
      <c r="VBE5" s="68"/>
      <c r="VBF5" s="68"/>
      <c r="VBQ5" s="68"/>
      <c r="VBR5" s="68"/>
      <c r="VCC5" s="68"/>
      <c r="VCD5" s="68"/>
      <c r="VCO5" s="68"/>
      <c r="VCP5" s="68"/>
      <c r="VDA5" s="68"/>
      <c r="VDB5" s="68"/>
      <c r="VDM5" s="68"/>
      <c r="VDN5" s="68"/>
      <c r="VDY5" s="68"/>
      <c r="VDZ5" s="68"/>
      <c r="VEK5" s="68"/>
      <c r="VEL5" s="68"/>
      <c r="VEW5" s="68"/>
      <c r="VEX5" s="68"/>
      <c r="VFI5" s="68"/>
      <c r="VFJ5" s="68"/>
      <c r="VFU5" s="68"/>
      <c r="VFV5" s="68"/>
      <c r="VGG5" s="68"/>
      <c r="VGH5" s="68"/>
      <c r="VGS5" s="68"/>
      <c r="VGT5" s="68"/>
      <c r="VHE5" s="68"/>
      <c r="VHF5" s="68"/>
      <c r="VHQ5" s="68"/>
      <c r="VHR5" s="68"/>
      <c r="VIC5" s="68"/>
      <c r="VID5" s="68"/>
      <c r="VIO5" s="68"/>
      <c r="VIP5" s="68"/>
      <c r="VJA5" s="68"/>
      <c r="VJB5" s="68"/>
      <c r="VJM5" s="68"/>
      <c r="VJN5" s="68"/>
      <c r="VJY5" s="68"/>
      <c r="VJZ5" s="68"/>
      <c r="VKK5" s="68"/>
      <c r="VKL5" s="68"/>
      <c r="VKW5" s="68"/>
      <c r="VKX5" s="68"/>
      <c r="VLI5" s="68"/>
      <c r="VLJ5" s="68"/>
      <c r="VLU5" s="68"/>
      <c r="VLV5" s="68"/>
      <c r="VMG5" s="68"/>
      <c r="VMH5" s="68"/>
      <c r="VMS5" s="68"/>
      <c r="VMT5" s="68"/>
      <c r="VNE5" s="68"/>
      <c r="VNF5" s="68"/>
      <c r="VNQ5" s="68"/>
      <c r="VNR5" s="68"/>
      <c r="VOC5" s="68"/>
      <c r="VOD5" s="68"/>
      <c r="VOO5" s="68"/>
      <c r="VOP5" s="68"/>
      <c r="VPA5" s="68"/>
      <c r="VPB5" s="68"/>
      <c r="VPM5" s="68"/>
      <c r="VPN5" s="68"/>
      <c r="VPY5" s="68"/>
      <c r="VPZ5" s="68"/>
      <c r="VQK5" s="68"/>
      <c r="VQL5" s="68"/>
      <c r="VQW5" s="68"/>
      <c r="VQX5" s="68"/>
      <c r="VRI5" s="68"/>
      <c r="VRJ5" s="68"/>
      <c r="VRU5" s="68"/>
      <c r="VRV5" s="68"/>
      <c r="VSG5" s="68"/>
      <c r="VSH5" s="68"/>
      <c r="VSS5" s="68"/>
      <c r="VST5" s="68"/>
      <c r="VTE5" s="68"/>
      <c r="VTF5" s="68"/>
      <c r="VTQ5" s="68"/>
      <c r="VTR5" s="68"/>
      <c r="VUC5" s="68"/>
      <c r="VUD5" s="68"/>
      <c r="VUO5" s="68"/>
      <c r="VUP5" s="68"/>
      <c r="VVA5" s="68"/>
      <c r="VVB5" s="68"/>
      <c r="VVM5" s="68"/>
      <c r="VVN5" s="68"/>
      <c r="VVY5" s="68"/>
      <c r="VVZ5" s="68"/>
      <c r="VWK5" s="68"/>
      <c r="VWL5" s="68"/>
      <c r="VWW5" s="68"/>
      <c r="VWX5" s="68"/>
      <c r="VXI5" s="68"/>
      <c r="VXJ5" s="68"/>
      <c r="VXU5" s="68"/>
      <c r="VXV5" s="68"/>
      <c r="VYG5" s="68"/>
      <c r="VYH5" s="68"/>
      <c r="VYS5" s="68"/>
      <c r="VYT5" s="68"/>
      <c r="VZE5" s="68"/>
      <c r="VZF5" s="68"/>
      <c r="VZQ5" s="68"/>
      <c r="VZR5" s="68"/>
      <c r="WAC5" s="68"/>
      <c r="WAD5" s="68"/>
      <c r="WAO5" s="68"/>
      <c r="WAP5" s="68"/>
      <c r="WBA5" s="68"/>
      <c r="WBB5" s="68"/>
      <c r="WBM5" s="68"/>
      <c r="WBN5" s="68"/>
      <c r="WBY5" s="68"/>
      <c r="WBZ5" s="68"/>
      <c r="WCK5" s="68"/>
      <c r="WCL5" s="68"/>
      <c r="WCW5" s="68"/>
      <c r="WCX5" s="68"/>
      <c r="WDI5" s="68"/>
      <c r="WDJ5" s="68"/>
      <c r="WDU5" s="68"/>
      <c r="WDV5" s="68"/>
      <c r="WEG5" s="68"/>
      <c r="WEH5" s="68"/>
      <c r="WES5" s="68"/>
      <c r="WET5" s="68"/>
      <c r="WFE5" s="68"/>
      <c r="WFF5" s="68"/>
      <c r="WFQ5" s="68"/>
      <c r="WFR5" s="68"/>
      <c r="WGC5" s="68"/>
      <c r="WGD5" s="68"/>
      <c r="WGO5" s="68"/>
      <c r="WGP5" s="68"/>
      <c r="WHA5" s="68"/>
      <c r="WHB5" s="68"/>
      <c r="WHM5" s="68"/>
      <c r="WHN5" s="68"/>
      <c r="WHY5" s="68"/>
      <c r="WHZ5" s="68"/>
      <c r="WIK5" s="68"/>
      <c r="WIL5" s="68"/>
      <c r="WIW5" s="68"/>
      <c r="WIX5" s="68"/>
      <c r="WJI5" s="68"/>
      <c r="WJJ5" s="68"/>
      <c r="WJU5" s="68"/>
      <c r="WJV5" s="68"/>
      <c r="WKG5" s="68"/>
      <c r="WKH5" s="68"/>
      <c r="WKS5" s="68"/>
      <c r="WKT5" s="68"/>
      <c r="WLE5" s="68"/>
      <c r="WLF5" s="68"/>
      <c r="WLQ5" s="68"/>
      <c r="WLR5" s="68"/>
      <c r="WMC5" s="68"/>
      <c r="WMD5" s="68"/>
      <c r="WMO5" s="68"/>
      <c r="WMP5" s="68"/>
      <c r="WNA5" s="68"/>
      <c r="WNB5" s="68"/>
      <c r="WNM5" s="68"/>
      <c r="WNN5" s="68"/>
      <c r="WNY5" s="68"/>
      <c r="WNZ5" s="68"/>
      <c r="WOK5" s="68"/>
      <c r="WOL5" s="68"/>
      <c r="WOW5" s="68"/>
      <c r="WOX5" s="68"/>
      <c r="WPI5" s="68"/>
      <c r="WPJ5" s="68"/>
      <c r="WPU5" s="68"/>
      <c r="WPV5" s="68"/>
      <c r="WQG5" s="68"/>
      <c r="WQH5" s="68"/>
      <c r="WQS5" s="68"/>
      <c r="WQT5" s="68"/>
      <c r="WRE5" s="68"/>
      <c r="WRF5" s="68"/>
      <c r="WRQ5" s="68"/>
      <c r="WRR5" s="68"/>
      <c r="WSC5" s="68"/>
      <c r="WSD5" s="68"/>
      <c r="WSO5" s="68"/>
      <c r="WSP5" s="68"/>
      <c r="WTA5" s="68"/>
      <c r="WTB5" s="68"/>
      <c r="WTM5" s="68"/>
      <c r="WTN5" s="68"/>
      <c r="WTY5" s="68"/>
      <c r="WTZ5" s="68"/>
      <c r="WUK5" s="68"/>
      <c r="WUL5" s="68"/>
      <c r="WUW5" s="68"/>
      <c r="WUX5" s="68"/>
      <c r="WVI5" s="68"/>
      <c r="WVJ5" s="68"/>
      <c r="WVU5" s="68"/>
      <c r="WVV5" s="68"/>
      <c r="WWG5" s="68"/>
      <c r="WWH5" s="68"/>
      <c r="WWS5" s="68"/>
      <c r="WWT5" s="68"/>
      <c r="WXE5" s="68"/>
      <c r="WXF5" s="68"/>
      <c r="WXQ5" s="68"/>
      <c r="WXR5" s="68"/>
      <c r="WYC5" s="68"/>
      <c r="WYD5" s="68"/>
      <c r="WYO5" s="68"/>
      <c r="WYP5" s="68"/>
      <c r="WZA5" s="68"/>
      <c r="WZB5" s="68"/>
      <c r="WZM5" s="68"/>
      <c r="WZN5" s="68"/>
      <c r="WZY5" s="68"/>
      <c r="WZZ5" s="68"/>
      <c r="XAK5" s="68"/>
      <c r="XAL5" s="68"/>
      <c r="XAW5" s="68"/>
      <c r="XAX5" s="68"/>
      <c r="XBI5" s="68"/>
      <c r="XBJ5" s="68"/>
      <c r="XBU5" s="68"/>
      <c r="XBV5" s="68"/>
      <c r="XCG5" s="68"/>
      <c r="XCH5" s="68"/>
      <c r="XCS5" s="68"/>
      <c r="XCT5" s="68"/>
      <c r="XDE5" s="68"/>
      <c r="XDF5" s="68"/>
      <c r="XDQ5" s="68"/>
      <c r="XDR5" s="68"/>
      <c r="XEC5" s="68"/>
      <c r="XED5" s="68"/>
      <c r="XEO5" s="68"/>
      <c r="XEP5" s="68"/>
      <c r="XFA5" s="68"/>
      <c r="XFB5" s="68"/>
    </row>
    <row r="6" spans="1:1022 1033:2042 2053:3062 3073:4094 4105:5114 5125:6134 6145:7166 7177:8186 8197:9206 9217:10238 10249:11258 11269:12278 12289:13310 13321:14330 14341:15350 15361:16382" s="44" customFormat="1" ht="33.75" customHeight="1" thickBot="1" x14ac:dyDescent="0.3">
      <c r="B6" s="264" t="s">
        <v>867</v>
      </c>
      <c r="C6" s="265"/>
      <c r="D6" s="171"/>
      <c r="E6" s="269" t="str">
        <f>IF(ISBLANK(NOTICE!C5),"",NOTICE!C5)</f>
        <v/>
      </c>
      <c r="F6" s="270"/>
      <c r="G6" s="270"/>
      <c r="H6" s="270"/>
      <c r="I6" s="271"/>
      <c r="M6" s="68"/>
      <c r="N6" s="68"/>
      <c r="Y6" s="68"/>
      <c r="Z6" s="68"/>
      <c r="AK6" s="68"/>
      <c r="AL6" s="68"/>
      <c r="AW6" s="68"/>
      <c r="AX6" s="68"/>
      <c r="BI6" s="68"/>
      <c r="BJ6" s="68"/>
      <c r="BU6" s="68"/>
      <c r="BV6" s="68"/>
      <c r="CG6" s="68"/>
      <c r="CH6" s="68"/>
      <c r="CS6" s="68"/>
      <c r="CT6" s="68"/>
      <c r="DE6" s="68"/>
      <c r="DF6" s="68"/>
      <c r="DQ6" s="68"/>
      <c r="DR6" s="68"/>
      <c r="EC6" s="68"/>
      <c r="ED6" s="68"/>
      <c r="EO6" s="68"/>
      <c r="EP6" s="68"/>
      <c r="FA6" s="68"/>
      <c r="FB6" s="68"/>
      <c r="FM6" s="68"/>
      <c r="FN6" s="68"/>
      <c r="FY6" s="68"/>
      <c r="FZ6" s="68"/>
      <c r="GK6" s="68"/>
      <c r="GL6" s="68"/>
      <c r="GW6" s="68"/>
      <c r="GX6" s="68"/>
      <c r="HI6" s="68"/>
      <c r="HJ6" s="68"/>
      <c r="HU6" s="68"/>
      <c r="HV6" s="68"/>
      <c r="IG6" s="68"/>
      <c r="IH6" s="68"/>
      <c r="IS6" s="68"/>
      <c r="IT6" s="68"/>
      <c r="JE6" s="68"/>
      <c r="JF6" s="68"/>
      <c r="JQ6" s="68"/>
      <c r="JR6" s="68"/>
      <c r="KC6" s="68"/>
      <c r="KD6" s="68"/>
      <c r="KO6" s="68"/>
      <c r="KP6" s="68"/>
      <c r="LA6" s="68"/>
      <c r="LB6" s="68"/>
      <c r="LM6" s="68"/>
      <c r="LN6" s="68"/>
      <c r="LY6" s="68"/>
      <c r="LZ6" s="68"/>
      <c r="MK6" s="68"/>
      <c r="ML6" s="68"/>
      <c r="MW6" s="68"/>
      <c r="MX6" s="68"/>
      <c r="NI6" s="68"/>
      <c r="NJ6" s="68"/>
      <c r="NU6" s="68"/>
      <c r="NV6" s="68"/>
      <c r="OG6" s="68"/>
      <c r="OH6" s="68"/>
      <c r="OS6" s="68"/>
      <c r="OT6" s="68"/>
      <c r="PE6" s="68"/>
      <c r="PF6" s="68"/>
      <c r="PQ6" s="68"/>
      <c r="PR6" s="68"/>
      <c r="QC6" s="68"/>
      <c r="QD6" s="68"/>
      <c r="QO6" s="68"/>
      <c r="QP6" s="68"/>
      <c r="RA6" s="68"/>
      <c r="RB6" s="68"/>
      <c r="RM6" s="68"/>
      <c r="RN6" s="68"/>
      <c r="RY6" s="68"/>
      <c r="RZ6" s="68"/>
      <c r="SK6" s="68"/>
      <c r="SL6" s="68"/>
      <c r="SW6" s="68"/>
      <c r="SX6" s="68"/>
      <c r="TI6" s="68"/>
      <c r="TJ6" s="68"/>
      <c r="TU6" s="68"/>
      <c r="TV6" s="68"/>
      <c r="UG6" s="68"/>
      <c r="UH6" s="68"/>
      <c r="US6" s="68"/>
      <c r="UT6" s="68"/>
      <c r="VE6" s="68"/>
      <c r="VF6" s="68"/>
      <c r="VQ6" s="68"/>
      <c r="VR6" s="68"/>
      <c r="WC6" s="68"/>
      <c r="WD6" s="68"/>
      <c r="WO6" s="68"/>
      <c r="WP6" s="68"/>
      <c r="XA6" s="68"/>
      <c r="XB6" s="68"/>
      <c r="XM6" s="68"/>
      <c r="XN6" s="68"/>
      <c r="XY6" s="68"/>
      <c r="XZ6" s="68"/>
      <c r="YK6" s="68"/>
      <c r="YL6" s="68"/>
      <c r="YW6" s="68"/>
      <c r="YX6" s="68"/>
      <c r="ZI6" s="68"/>
      <c r="ZJ6" s="68"/>
      <c r="ZU6" s="68"/>
      <c r="ZV6" s="68"/>
      <c r="AAG6" s="68"/>
      <c r="AAH6" s="68"/>
      <c r="AAS6" s="68"/>
      <c r="AAT6" s="68"/>
      <c r="ABE6" s="68"/>
      <c r="ABF6" s="68"/>
      <c r="ABQ6" s="68"/>
      <c r="ABR6" s="68"/>
      <c r="ACC6" s="68"/>
      <c r="ACD6" s="68"/>
      <c r="ACO6" s="68"/>
      <c r="ACP6" s="68"/>
      <c r="ADA6" s="68"/>
      <c r="ADB6" s="68"/>
      <c r="ADM6" s="68"/>
      <c r="ADN6" s="68"/>
      <c r="ADY6" s="68"/>
      <c r="ADZ6" s="68"/>
      <c r="AEK6" s="68"/>
      <c r="AEL6" s="68"/>
      <c r="AEW6" s="68"/>
      <c r="AEX6" s="68"/>
      <c r="AFI6" s="68"/>
      <c r="AFJ6" s="68"/>
      <c r="AFU6" s="68"/>
      <c r="AFV6" s="68"/>
      <c r="AGG6" s="68"/>
      <c r="AGH6" s="68"/>
      <c r="AGS6" s="68"/>
      <c r="AGT6" s="68"/>
      <c r="AHE6" s="68"/>
      <c r="AHF6" s="68"/>
      <c r="AHQ6" s="68"/>
      <c r="AHR6" s="68"/>
      <c r="AIC6" s="68"/>
      <c r="AID6" s="68"/>
      <c r="AIO6" s="68"/>
      <c r="AIP6" s="68"/>
      <c r="AJA6" s="68"/>
      <c r="AJB6" s="68"/>
      <c r="AJM6" s="68"/>
      <c r="AJN6" s="68"/>
      <c r="AJY6" s="68"/>
      <c r="AJZ6" s="68"/>
      <c r="AKK6" s="68"/>
      <c r="AKL6" s="68"/>
      <c r="AKW6" s="68"/>
      <c r="AKX6" s="68"/>
      <c r="ALI6" s="68"/>
      <c r="ALJ6" s="68"/>
      <c r="ALU6" s="68"/>
      <c r="ALV6" s="68"/>
      <c r="AMG6" s="68"/>
      <c r="AMH6" s="68"/>
      <c r="AMS6" s="68"/>
      <c r="AMT6" s="68"/>
      <c r="ANE6" s="68"/>
      <c r="ANF6" s="68"/>
      <c r="ANQ6" s="68"/>
      <c r="ANR6" s="68"/>
      <c r="AOC6" s="68"/>
      <c r="AOD6" s="68"/>
      <c r="AOO6" s="68"/>
      <c r="AOP6" s="68"/>
      <c r="APA6" s="68"/>
      <c r="APB6" s="68"/>
      <c r="APM6" s="68"/>
      <c r="APN6" s="68"/>
      <c r="APY6" s="68"/>
      <c r="APZ6" s="68"/>
      <c r="AQK6" s="68"/>
      <c r="AQL6" s="68"/>
      <c r="AQW6" s="68"/>
      <c r="AQX6" s="68"/>
      <c r="ARI6" s="68"/>
      <c r="ARJ6" s="68"/>
      <c r="ARU6" s="68"/>
      <c r="ARV6" s="68"/>
      <c r="ASG6" s="68"/>
      <c r="ASH6" s="68"/>
      <c r="ASS6" s="68"/>
      <c r="AST6" s="68"/>
      <c r="ATE6" s="68"/>
      <c r="ATF6" s="68"/>
      <c r="ATQ6" s="68"/>
      <c r="ATR6" s="68"/>
      <c r="AUC6" s="68"/>
      <c r="AUD6" s="68"/>
      <c r="AUO6" s="68"/>
      <c r="AUP6" s="68"/>
      <c r="AVA6" s="68"/>
      <c r="AVB6" s="68"/>
      <c r="AVM6" s="68"/>
      <c r="AVN6" s="68"/>
      <c r="AVY6" s="68"/>
      <c r="AVZ6" s="68"/>
      <c r="AWK6" s="68"/>
      <c r="AWL6" s="68"/>
      <c r="AWW6" s="68"/>
      <c r="AWX6" s="68"/>
      <c r="AXI6" s="68"/>
      <c r="AXJ6" s="68"/>
      <c r="AXU6" s="68"/>
      <c r="AXV6" s="68"/>
      <c r="AYG6" s="68"/>
      <c r="AYH6" s="68"/>
      <c r="AYS6" s="68"/>
      <c r="AYT6" s="68"/>
      <c r="AZE6" s="68"/>
      <c r="AZF6" s="68"/>
      <c r="AZQ6" s="68"/>
      <c r="AZR6" s="68"/>
      <c r="BAC6" s="68"/>
      <c r="BAD6" s="68"/>
      <c r="BAO6" s="68"/>
      <c r="BAP6" s="68"/>
      <c r="BBA6" s="68"/>
      <c r="BBB6" s="68"/>
      <c r="BBM6" s="68"/>
      <c r="BBN6" s="68"/>
      <c r="BBY6" s="68"/>
      <c r="BBZ6" s="68"/>
      <c r="BCK6" s="68"/>
      <c r="BCL6" s="68"/>
      <c r="BCW6" s="68"/>
      <c r="BCX6" s="68"/>
      <c r="BDI6" s="68"/>
      <c r="BDJ6" s="68"/>
      <c r="BDU6" s="68"/>
      <c r="BDV6" s="68"/>
      <c r="BEG6" s="68"/>
      <c r="BEH6" s="68"/>
      <c r="BES6" s="68"/>
      <c r="BET6" s="68"/>
      <c r="BFE6" s="68"/>
      <c r="BFF6" s="68"/>
      <c r="BFQ6" s="68"/>
      <c r="BFR6" s="68"/>
      <c r="BGC6" s="68"/>
      <c r="BGD6" s="68"/>
      <c r="BGO6" s="68"/>
      <c r="BGP6" s="68"/>
      <c r="BHA6" s="68"/>
      <c r="BHB6" s="68"/>
      <c r="BHM6" s="68"/>
      <c r="BHN6" s="68"/>
      <c r="BHY6" s="68"/>
      <c r="BHZ6" s="68"/>
      <c r="BIK6" s="68"/>
      <c r="BIL6" s="68"/>
      <c r="BIW6" s="68"/>
      <c r="BIX6" s="68"/>
      <c r="BJI6" s="68"/>
      <c r="BJJ6" s="68"/>
      <c r="BJU6" s="68"/>
      <c r="BJV6" s="68"/>
      <c r="BKG6" s="68"/>
      <c r="BKH6" s="68"/>
      <c r="BKS6" s="68"/>
      <c r="BKT6" s="68"/>
      <c r="BLE6" s="68"/>
      <c r="BLF6" s="68"/>
      <c r="BLQ6" s="68"/>
      <c r="BLR6" s="68"/>
      <c r="BMC6" s="68"/>
      <c r="BMD6" s="68"/>
      <c r="BMO6" s="68"/>
      <c r="BMP6" s="68"/>
      <c r="BNA6" s="68"/>
      <c r="BNB6" s="68"/>
      <c r="BNM6" s="68"/>
      <c r="BNN6" s="68"/>
      <c r="BNY6" s="68"/>
      <c r="BNZ6" s="68"/>
      <c r="BOK6" s="68"/>
      <c r="BOL6" s="68"/>
      <c r="BOW6" s="68"/>
      <c r="BOX6" s="68"/>
      <c r="BPI6" s="68"/>
      <c r="BPJ6" s="68"/>
      <c r="BPU6" s="68"/>
      <c r="BPV6" s="68"/>
      <c r="BQG6" s="68"/>
      <c r="BQH6" s="68"/>
      <c r="BQS6" s="68"/>
      <c r="BQT6" s="68"/>
      <c r="BRE6" s="68"/>
      <c r="BRF6" s="68"/>
      <c r="BRQ6" s="68"/>
      <c r="BRR6" s="68"/>
      <c r="BSC6" s="68"/>
      <c r="BSD6" s="68"/>
      <c r="BSO6" s="68"/>
      <c r="BSP6" s="68"/>
      <c r="BTA6" s="68"/>
      <c r="BTB6" s="68"/>
      <c r="BTM6" s="68"/>
      <c r="BTN6" s="68"/>
      <c r="BTY6" s="68"/>
      <c r="BTZ6" s="68"/>
      <c r="BUK6" s="68"/>
      <c r="BUL6" s="68"/>
      <c r="BUW6" s="68"/>
      <c r="BUX6" s="68"/>
      <c r="BVI6" s="68"/>
      <c r="BVJ6" s="68"/>
      <c r="BVU6" s="68"/>
      <c r="BVV6" s="68"/>
      <c r="BWG6" s="68"/>
      <c r="BWH6" s="68"/>
      <c r="BWS6" s="68"/>
      <c r="BWT6" s="68"/>
      <c r="BXE6" s="68"/>
      <c r="BXF6" s="68"/>
      <c r="BXQ6" s="68"/>
      <c r="BXR6" s="68"/>
      <c r="BYC6" s="68"/>
      <c r="BYD6" s="68"/>
      <c r="BYO6" s="68"/>
      <c r="BYP6" s="68"/>
      <c r="BZA6" s="68"/>
      <c r="BZB6" s="68"/>
      <c r="BZM6" s="68"/>
      <c r="BZN6" s="68"/>
      <c r="BZY6" s="68"/>
      <c r="BZZ6" s="68"/>
      <c r="CAK6" s="68"/>
      <c r="CAL6" s="68"/>
      <c r="CAW6" s="68"/>
      <c r="CAX6" s="68"/>
      <c r="CBI6" s="68"/>
      <c r="CBJ6" s="68"/>
      <c r="CBU6" s="68"/>
      <c r="CBV6" s="68"/>
      <c r="CCG6" s="68"/>
      <c r="CCH6" s="68"/>
      <c r="CCS6" s="68"/>
      <c r="CCT6" s="68"/>
      <c r="CDE6" s="68"/>
      <c r="CDF6" s="68"/>
      <c r="CDQ6" s="68"/>
      <c r="CDR6" s="68"/>
      <c r="CEC6" s="68"/>
      <c r="CED6" s="68"/>
      <c r="CEO6" s="68"/>
      <c r="CEP6" s="68"/>
      <c r="CFA6" s="68"/>
      <c r="CFB6" s="68"/>
      <c r="CFM6" s="68"/>
      <c r="CFN6" s="68"/>
      <c r="CFY6" s="68"/>
      <c r="CFZ6" s="68"/>
      <c r="CGK6" s="68"/>
      <c r="CGL6" s="68"/>
      <c r="CGW6" s="68"/>
      <c r="CGX6" s="68"/>
      <c r="CHI6" s="68"/>
      <c r="CHJ6" s="68"/>
      <c r="CHU6" s="68"/>
      <c r="CHV6" s="68"/>
      <c r="CIG6" s="68"/>
      <c r="CIH6" s="68"/>
      <c r="CIS6" s="68"/>
      <c r="CIT6" s="68"/>
      <c r="CJE6" s="68"/>
      <c r="CJF6" s="68"/>
      <c r="CJQ6" s="68"/>
      <c r="CJR6" s="68"/>
      <c r="CKC6" s="68"/>
      <c r="CKD6" s="68"/>
      <c r="CKO6" s="68"/>
      <c r="CKP6" s="68"/>
      <c r="CLA6" s="68"/>
      <c r="CLB6" s="68"/>
      <c r="CLM6" s="68"/>
      <c r="CLN6" s="68"/>
      <c r="CLY6" s="68"/>
      <c r="CLZ6" s="68"/>
      <c r="CMK6" s="68"/>
      <c r="CML6" s="68"/>
      <c r="CMW6" s="68"/>
      <c r="CMX6" s="68"/>
      <c r="CNI6" s="68"/>
      <c r="CNJ6" s="68"/>
      <c r="CNU6" s="68"/>
      <c r="CNV6" s="68"/>
      <c r="COG6" s="68"/>
      <c r="COH6" s="68"/>
      <c r="COS6" s="68"/>
      <c r="COT6" s="68"/>
      <c r="CPE6" s="68"/>
      <c r="CPF6" s="68"/>
      <c r="CPQ6" s="68"/>
      <c r="CPR6" s="68"/>
      <c r="CQC6" s="68"/>
      <c r="CQD6" s="68"/>
      <c r="CQO6" s="68"/>
      <c r="CQP6" s="68"/>
      <c r="CRA6" s="68"/>
      <c r="CRB6" s="68"/>
      <c r="CRM6" s="68"/>
      <c r="CRN6" s="68"/>
      <c r="CRY6" s="68"/>
      <c r="CRZ6" s="68"/>
      <c r="CSK6" s="68"/>
      <c r="CSL6" s="68"/>
      <c r="CSW6" s="68"/>
      <c r="CSX6" s="68"/>
      <c r="CTI6" s="68"/>
      <c r="CTJ6" s="68"/>
      <c r="CTU6" s="68"/>
      <c r="CTV6" s="68"/>
      <c r="CUG6" s="68"/>
      <c r="CUH6" s="68"/>
      <c r="CUS6" s="68"/>
      <c r="CUT6" s="68"/>
      <c r="CVE6" s="68"/>
      <c r="CVF6" s="68"/>
      <c r="CVQ6" s="68"/>
      <c r="CVR6" s="68"/>
      <c r="CWC6" s="68"/>
      <c r="CWD6" s="68"/>
      <c r="CWO6" s="68"/>
      <c r="CWP6" s="68"/>
      <c r="CXA6" s="68"/>
      <c r="CXB6" s="68"/>
      <c r="CXM6" s="68"/>
      <c r="CXN6" s="68"/>
      <c r="CXY6" s="68"/>
      <c r="CXZ6" s="68"/>
      <c r="CYK6" s="68"/>
      <c r="CYL6" s="68"/>
      <c r="CYW6" s="68"/>
      <c r="CYX6" s="68"/>
      <c r="CZI6" s="68"/>
      <c r="CZJ6" s="68"/>
      <c r="CZU6" s="68"/>
      <c r="CZV6" s="68"/>
      <c r="DAG6" s="68"/>
      <c r="DAH6" s="68"/>
      <c r="DAS6" s="68"/>
      <c r="DAT6" s="68"/>
      <c r="DBE6" s="68"/>
      <c r="DBF6" s="68"/>
      <c r="DBQ6" s="68"/>
      <c r="DBR6" s="68"/>
      <c r="DCC6" s="68"/>
      <c r="DCD6" s="68"/>
      <c r="DCO6" s="68"/>
      <c r="DCP6" s="68"/>
      <c r="DDA6" s="68"/>
      <c r="DDB6" s="68"/>
      <c r="DDM6" s="68"/>
      <c r="DDN6" s="68"/>
      <c r="DDY6" s="68"/>
      <c r="DDZ6" s="68"/>
      <c r="DEK6" s="68"/>
      <c r="DEL6" s="68"/>
      <c r="DEW6" s="68"/>
      <c r="DEX6" s="68"/>
      <c r="DFI6" s="68"/>
      <c r="DFJ6" s="68"/>
      <c r="DFU6" s="68"/>
      <c r="DFV6" s="68"/>
      <c r="DGG6" s="68"/>
      <c r="DGH6" s="68"/>
      <c r="DGS6" s="68"/>
      <c r="DGT6" s="68"/>
      <c r="DHE6" s="68"/>
      <c r="DHF6" s="68"/>
      <c r="DHQ6" s="68"/>
      <c r="DHR6" s="68"/>
      <c r="DIC6" s="68"/>
      <c r="DID6" s="68"/>
      <c r="DIO6" s="68"/>
      <c r="DIP6" s="68"/>
      <c r="DJA6" s="68"/>
      <c r="DJB6" s="68"/>
      <c r="DJM6" s="68"/>
      <c r="DJN6" s="68"/>
      <c r="DJY6" s="68"/>
      <c r="DJZ6" s="68"/>
      <c r="DKK6" s="68"/>
      <c r="DKL6" s="68"/>
      <c r="DKW6" s="68"/>
      <c r="DKX6" s="68"/>
      <c r="DLI6" s="68"/>
      <c r="DLJ6" s="68"/>
      <c r="DLU6" s="68"/>
      <c r="DLV6" s="68"/>
      <c r="DMG6" s="68"/>
      <c r="DMH6" s="68"/>
      <c r="DMS6" s="68"/>
      <c r="DMT6" s="68"/>
      <c r="DNE6" s="68"/>
      <c r="DNF6" s="68"/>
      <c r="DNQ6" s="68"/>
      <c r="DNR6" s="68"/>
      <c r="DOC6" s="68"/>
      <c r="DOD6" s="68"/>
      <c r="DOO6" s="68"/>
      <c r="DOP6" s="68"/>
      <c r="DPA6" s="68"/>
      <c r="DPB6" s="68"/>
      <c r="DPM6" s="68"/>
      <c r="DPN6" s="68"/>
      <c r="DPY6" s="68"/>
      <c r="DPZ6" s="68"/>
      <c r="DQK6" s="68"/>
      <c r="DQL6" s="68"/>
      <c r="DQW6" s="68"/>
      <c r="DQX6" s="68"/>
      <c r="DRI6" s="68"/>
      <c r="DRJ6" s="68"/>
      <c r="DRU6" s="68"/>
      <c r="DRV6" s="68"/>
      <c r="DSG6" s="68"/>
      <c r="DSH6" s="68"/>
      <c r="DSS6" s="68"/>
      <c r="DST6" s="68"/>
      <c r="DTE6" s="68"/>
      <c r="DTF6" s="68"/>
      <c r="DTQ6" s="68"/>
      <c r="DTR6" s="68"/>
      <c r="DUC6" s="68"/>
      <c r="DUD6" s="68"/>
      <c r="DUO6" s="68"/>
      <c r="DUP6" s="68"/>
      <c r="DVA6" s="68"/>
      <c r="DVB6" s="68"/>
      <c r="DVM6" s="68"/>
      <c r="DVN6" s="68"/>
      <c r="DVY6" s="68"/>
      <c r="DVZ6" s="68"/>
      <c r="DWK6" s="68"/>
      <c r="DWL6" s="68"/>
      <c r="DWW6" s="68"/>
      <c r="DWX6" s="68"/>
      <c r="DXI6" s="68"/>
      <c r="DXJ6" s="68"/>
      <c r="DXU6" s="68"/>
      <c r="DXV6" s="68"/>
      <c r="DYG6" s="68"/>
      <c r="DYH6" s="68"/>
      <c r="DYS6" s="68"/>
      <c r="DYT6" s="68"/>
      <c r="DZE6" s="68"/>
      <c r="DZF6" s="68"/>
      <c r="DZQ6" s="68"/>
      <c r="DZR6" s="68"/>
      <c r="EAC6" s="68"/>
      <c r="EAD6" s="68"/>
      <c r="EAO6" s="68"/>
      <c r="EAP6" s="68"/>
      <c r="EBA6" s="68"/>
      <c r="EBB6" s="68"/>
      <c r="EBM6" s="68"/>
      <c r="EBN6" s="68"/>
      <c r="EBY6" s="68"/>
      <c r="EBZ6" s="68"/>
      <c r="ECK6" s="68"/>
      <c r="ECL6" s="68"/>
      <c r="ECW6" s="68"/>
      <c r="ECX6" s="68"/>
      <c r="EDI6" s="68"/>
      <c r="EDJ6" s="68"/>
      <c r="EDU6" s="68"/>
      <c r="EDV6" s="68"/>
      <c r="EEG6" s="68"/>
      <c r="EEH6" s="68"/>
      <c r="EES6" s="68"/>
      <c r="EET6" s="68"/>
      <c r="EFE6" s="68"/>
      <c r="EFF6" s="68"/>
      <c r="EFQ6" s="68"/>
      <c r="EFR6" s="68"/>
      <c r="EGC6" s="68"/>
      <c r="EGD6" s="68"/>
      <c r="EGO6" s="68"/>
      <c r="EGP6" s="68"/>
      <c r="EHA6" s="68"/>
      <c r="EHB6" s="68"/>
      <c r="EHM6" s="68"/>
      <c r="EHN6" s="68"/>
      <c r="EHY6" s="68"/>
      <c r="EHZ6" s="68"/>
      <c r="EIK6" s="68"/>
      <c r="EIL6" s="68"/>
      <c r="EIW6" s="68"/>
      <c r="EIX6" s="68"/>
      <c r="EJI6" s="68"/>
      <c r="EJJ6" s="68"/>
      <c r="EJU6" s="68"/>
      <c r="EJV6" s="68"/>
      <c r="EKG6" s="68"/>
      <c r="EKH6" s="68"/>
      <c r="EKS6" s="68"/>
      <c r="EKT6" s="68"/>
      <c r="ELE6" s="68"/>
      <c r="ELF6" s="68"/>
      <c r="ELQ6" s="68"/>
      <c r="ELR6" s="68"/>
      <c r="EMC6" s="68"/>
      <c r="EMD6" s="68"/>
      <c r="EMO6" s="68"/>
      <c r="EMP6" s="68"/>
      <c r="ENA6" s="68"/>
      <c r="ENB6" s="68"/>
      <c r="ENM6" s="68"/>
      <c r="ENN6" s="68"/>
      <c r="ENY6" s="68"/>
      <c r="ENZ6" s="68"/>
      <c r="EOK6" s="68"/>
      <c r="EOL6" s="68"/>
      <c r="EOW6" s="68"/>
      <c r="EOX6" s="68"/>
      <c r="EPI6" s="68"/>
      <c r="EPJ6" s="68"/>
      <c r="EPU6" s="68"/>
      <c r="EPV6" s="68"/>
      <c r="EQG6" s="68"/>
      <c r="EQH6" s="68"/>
      <c r="EQS6" s="68"/>
      <c r="EQT6" s="68"/>
      <c r="ERE6" s="68"/>
      <c r="ERF6" s="68"/>
      <c r="ERQ6" s="68"/>
      <c r="ERR6" s="68"/>
      <c r="ESC6" s="68"/>
      <c r="ESD6" s="68"/>
      <c r="ESO6" s="68"/>
      <c r="ESP6" s="68"/>
      <c r="ETA6" s="68"/>
      <c r="ETB6" s="68"/>
      <c r="ETM6" s="68"/>
      <c r="ETN6" s="68"/>
      <c r="ETY6" s="68"/>
      <c r="ETZ6" s="68"/>
      <c r="EUK6" s="68"/>
      <c r="EUL6" s="68"/>
      <c r="EUW6" s="68"/>
      <c r="EUX6" s="68"/>
      <c r="EVI6" s="68"/>
      <c r="EVJ6" s="68"/>
      <c r="EVU6" s="68"/>
      <c r="EVV6" s="68"/>
      <c r="EWG6" s="68"/>
      <c r="EWH6" s="68"/>
      <c r="EWS6" s="68"/>
      <c r="EWT6" s="68"/>
      <c r="EXE6" s="68"/>
      <c r="EXF6" s="68"/>
      <c r="EXQ6" s="68"/>
      <c r="EXR6" s="68"/>
      <c r="EYC6" s="68"/>
      <c r="EYD6" s="68"/>
      <c r="EYO6" s="68"/>
      <c r="EYP6" s="68"/>
      <c r="EZA6" s="68"/>
      <c r="EZB6" s="68"/>
      <c r="EZM6" s="68"/>
      <c r="EZN6" s="68"/>
      <c r="EZY6" s="68"/>
      <c r="EZZ6" s="68"/>
      <c r="FAK6" s="68"/>
      <c r="FAL6" s="68"/>
      <c r="FAW6" s="68"/>
      <c r="FAX6" s="68"/>
      <c r="FBI6" s="68"/>
      <c r="FBJ6" s="68"/>
      <c r="FBU6" s="68"/>
      <c r="FBV6" s="68"/>
      <c r="FCG6" s="68"/>
      <c r="FCH6" s="68"/>
      <c r="FCS6" s="68"/>
      <c r="FCT6" s="68"/>
      <c r="FDE6" s="68"/>
      <c r="FDF6" s="68"/>
      <c r="FDQ6" s="68"/>
      <c r="FDR6" s="68"/>
      <c r="FEC6" s="68"/>
      <c r="FED6" s="68"/>
      <c r="FEO6" s="68"/>
      <c r="FEP6" s="68"/>
      <c r="FFA6" s="68"/>
      <c r="FFB6" s="68"/>
      <c r="FFM6" s="68"/>
      <c r="FFN6" s="68"/>
      <c r="FFY6" s="68"/>
      <c r="FFZ6" s="68"/>
      <c r="FGK6" s="68"/>
      <c r="FGL6" s="68"/>
      <c r="FGW6" s="68"/>
      <c r="FGX6" s="68"/>
      <c r="FHI6" s="68"/>
      <c r="FHJ6" s="68"/>
      <c r="FHU6" s="68"/>
      <c r="FHV6" s="68"/>
      <c r="FIG6" s="68"/>
      <c r="FIH6" s="68"/>
      <c r="FIS6" s="68"/>
      <c r="FIT6" s="68"/>
      <c r="FJE6" s="68"/>
      <c r="FJF6" s="68"/>
      <c r="FJQ6" s="68"/>
      <c r="FJR6" s="68"/>
      <c r="FKC6" s="68"/>
      <c r="FKD6" s="68"/>
      <c r="FKO6" s="68"/>
      <c r="FKP6" s="68"/>
      <c r="FLA6" s="68"/>
      <c r="FLB6" s="68"/>
      <c r="FLM6" s="68"/>
      <c r="FLN6" s="68"/>
      <c r="FLY6" s="68"/>
      <c r="FLZ6" s="68"/>
      <c r="FMK6" s="68"/>
      <c r="FML6" s="68"/>
      <c r="FMW6" s="68"/>
      <c r="FMX6" s="68"/>
      <c r="FNI6" s="68"/>
      <c r="FNJ6" s="68"/>
      <c r="FNU6" s="68"/>
      <c r="FNV6" s="68"/>
      <c r="FOG6" s="68"/>
      <c r="FOH6" s="68"/>
      <c r="FOS6" s="68"/>
      <c r="FOT6" s="68"/>
      <c r="FPE6" s="68"/>
      <c r="FPF6" s="68"/>
      <c r="FPQ6" s="68"/>
      <c r="FPR6" s="68"/>
      <c r="FQC6" s="68"/>
      <c r="FQD6" s="68"/>
      <c r="FQO6" s="68"/>
      <c r="FQP6" s="68"/>
      <c r="FRA6" s="68"/>
      <c r="FRB6" s="68"/>
      <c r="FRM6" s="68"/>
      <c r="FRN6" s="68"/>
      <c r="FRY6" s="68"/>
      <c r="FRZ6" s="68"/>
      <c r="FSK6" s="68"/>
      <c r="FSL6" s="68"/>
      <c r="FSW6" s="68"/>
      <c r="FSX6" s="68"/>
      <c r="FTI6" s="68"/>
      <c r="FTJ6" s="68"/>
      <c r="FTU6" s="68"/>
      <c r="FTV6" s="68"/>
      <c r="FUG6" s="68"/>
      <c r="FUH6" s="68"/>
      <c r="FUS6" s="68"/>
      <c r="FUT6" s="68"/>
      <c r="FVE6" s="68"/>
      <c r="FVF6" s="68"/>
      <c r="FVQ6" s="68"/>
      <c r="FVR6" s="68"/>
      <c r="FWC6" s="68"/>
      <c r="FWD6" s="68"/>
      <c r="FWO6" s="68"/>
      <c r="FWP6" s="68"/>
      <c r="FXA6" s="68"/>
      <c r="FXB6" s="68"/>
      <c r="FXM6" s="68"/>
      <c r="FXN6" s="68"/>
      <c r="FXY6" s="68"/>
      <c r="FXZ6" s="68"/>
      <c r="FYK6" s="68"/>
      <c r="FYL6" s="68"/>
      <c r="FYW6" s="68"/>
      <c r="FYX6" s="68"/>
      <c r="FZI6" s="68"/>
      <c r="FZJ6" s="68"/>
      <c r="FZU6" s="68"/>
      <c r="FZV6" s="68"/>
      <c r="GAG6" s="68"/>
      <c r="GAH6" s="68"/>
      <c r="GAS6" s="68"/>
      <c r="GAT6" s="68"/>
      <c r="GBE6" s="68"/>
      <c r="GBF6" s="68"/>
      <c r="GBQ6" s="68"/>
      <c r="GBR6" s="68"/>
      <c r="GCC6" s="68"/>
      <c r="GCD6" s="68"/>
      <c r="GCO6" s="68"/>
      <c r="GCP6" s="68"/>
      <c r="GDA6" s="68"/>
      <c r="GDB6" s="68"/>
      <c r="GDM6" s="68"/>
      <c r="GDN6" s="68"/>
      <c r="GDY6" s="68"/>
      <c r="GDZ6" s="68"/>
      <c r="GEK6" s="68"/>
      <c r="GEL6" s="68"/>
      <c r="GEW6" s="68"/>
      <c r="GEX6" s="68"/>
      <c r="GFI6" s="68"/>
      <c r="GFJ6" s="68"/>
      <c r="GFU6" s="68"/>
      <c r="GFV6" s="68"/>
      <c r="GGG6" s="68"/>
      <c r="GGH6" s="68"/>
      <c r="GGS6" s="68"/>
      <c r="GGT6" s="68"/>
      <c r="GHE6" s="68"/>
      <c r="GHF6" s="68"/>
      <c r="GHQ6" s="68"/>
      <c r="GHR6" s="68"/>
      <c r="GIC6" s="68"/>
      <c r="GID6" s="68"/>
      <c r="GIO6" s="68"/>
      <c r="GIP6" s="68"/>
      <c r="GJA6" s="68"/>
      <c r="GJB6" s="68"/>
      <c r="GJM6" s="68"/>
      <c r="GJN6" s="68"/>
      <c r="GJY6" s="68"/>
      <c r="GJZ6" s="68"/>
      <c r="GKK6" s="68"/>
      <c r="GKL6" s="68"/>
      <c r="GKW6" s="68"/>
      <c r="GKX6" s="68"/>
      <c r="GLI6" s="68"/>
      <c r="GLJ6" s="68"/>
      <c r="GLU6" s="68"/>
      <c r="GLV6" s="68"/>
      <c r="GMG6" s="68"/>
      <c r="GMH6" s="68"/>
      <c r="GMS6" s="68"/>
      <c r="GMT6" s="68"/>
      <c r="GNE6" s="68"/>
      <c r="GNF6" s="68"/>
      <c r="GNQ6" s="68"/>
      <c r="GNR6" s="68"/>
      <c r="GOC6" s="68"/>
      <c r="GOD6" s="68"/>
      <c r="GOO6" s="68"/>
      <c r="GOP6" s="68"/>
      <c r="GPA6" s="68"/>
      <c r="GPB6" s="68"/>
      <c r="GPM6" s="68"/>
      <c r="GPN6" s="68"/>
      <c r="GPY6" s="68"/>
      <c r="GPZ6" s="68"/>
      <c r="GQK6" s="68"/>
      <c r="GQL6" s="68"/>
      <c r="GQW6" s="68"/>
      <c r="GQX6" s="68"/>
      <c r="GRI6" s="68"/>
      <c r="GRJ6" s="68"/>
      <c r="GRU6" s="68"/>
      <c r="GRV6" s="68"/>
      <c r="GSG6" s="68"/>
      <c r="GSH6" s="68"/>
      <c r="GSS6" s="68"/>
      <c r="GST6" s="68"/>
      <c r="GTE6" s="68"/>
      <c r="GTF6" s="68"/>
      <c r="GTQ6" s="68"/>
      <c r="GTR6" s="68"/>
      <c r="GUC6" s="68"/>
      <c r="GUD6" s="68"/>
      <c r="GUO6" s="68"/>
      <c r="GUP6" s="68"/>
      <c r="GVA6" s="68"/>
      <c r="GVB6" s="68"/>
      <c r="GVM6" s="68"/>
      <c r="GVN6" s="68"/>
      <c r="GVY6" s="68"/>
      <c r="GVZ6" s="68"/>
      <c r="GWK6" s="68"/>
      <c r="GWL6" s="68"/>
      <c r="GWW6" s="68"/>
      <c r="GWX6" s="68"/>
      <c r="GXI6" s="68"/>
      <c r="GXJ6" s="68"/>
      <c r="GXU6" s="68"/>
      <c r="GXV6" s="68"/>
      <c r="GYG6" s="68"/>
      <c r="GYH6" s="68"/>
      <c r="GYS6" s="68"/>
      <c r="GYT6" s="68"/>
      <c r="GZE6" s="68"/>
      <c r="GZF6" s="68"/>
      <c r="GZQ6" s="68"/>
      <c r="GZR6" s="68"/>
      <c r="HAC6" s="68"/>
      <c r="HAD6" s="68"/>
      <c r="HAO6" s="68"/>
      <c r="HAP6" s="68"/>
      <c r="HBA6" s="68"/>
      <c r="HBB6" s="68"/>
      <c r="HBM6" s="68"/>
      <c r="HBN6" s="68"/>
      <c r="HBY6" s="68"/>
      <c r="HBZ6" s="68"/>
      <c r="HCK6" s="68"/>
      <c r="HCL6" s="68"/>
      <c r="HCW6" s="68"/>
      <c r="HCX6" s="68"/>
      <c r="HDI6" s="68"/>
      <c r="HDJ6" s="68"/>
      <c r="HDU6" s="68"/>
      <c r="HDV6" s="68"/>
      <c r="HEG6" s="68"/>
      <c r="HEH6" s="68"/>
      <c r="HES6" s="68"/>
      <c r="HET6" s="68"/>
      <c r="HFE6" s="68"/>
      <c r="HFF6" s="68"/>
      <c r="HFQ6" s="68"/>
      <c r="HFR6" s="68"/>
      <c r="HGC6" s="68"/>
      <c r="HGD6" s="68"/>
      <c r="HGO6" s="68"/>
      <c r="HGP6" s="68"/>
      <c r="HHA6" s="68"/>
      <c r="HHB6" s="68"/>
      <c r="HHM6" s="68"/>
      <c r="HHN6" s="68"/>
      <c r="HHY6" s="68"/>
      <c r="HHZ6" s="68"/>
      <c r="HIK6" s="68"/>
      <c r="HIL6" s="68"/>
      <c r="HIW6" s="68"/>
      <c r="HIX6" s="68"/>
      <c r="HJI6" s="68"/>
      <c r="HJJ6" s="68"/>
      <c r="HJU6" s="68"/>
      <c r="HJV6" s="68"/>
      <c r="HKG6" s="68"/>
      <c r="HKH6" s="68"/>
      <c r="HKS6" s="68"/>
      <c r="HKT6" s="68"/>
      <c r="HLE6" s="68"/>
      <c r="HLF6" s="68"/>
      <c r="HLQ6" s="68"/>
      <c r="HLR6" s="68"/>
      <c r="HMC6" s="68"/>
      <c r="HMD6" s="68"/>
      <c r="HMO6" s="68"/>
      <c r="HMP6" s="68"/>
      <c r="HNA6" s="68"/>
      <c r="HNB6" s="68"/>
      <c r="HNM6" s="68"/>
      <c r="HNN6" s="68"/>
      <c r="HNY6" s="68"/>
      <c r="HNZ6" s="68"/>
      <c r="HOK6" s="68"/>
      <c r="HOL6" s="68"/>
      <c r="HOW6" s="68"/>
      <c r="HOX6" s="68"/>
      <c r="HPI6" s="68"/>
      <c r="HPJ6" s="68"/>
      <c r="HPU6" s="68"/>
      <c r="HPV6" s="68"/>
      <c r="HQG6" s="68"/>
      <c r="HQH6" s="68"/>
      <c r="HQS6" s="68"/>
      <c r="HQT6" s="68"/>
      <c r="HRE6" s="68"/>
      <c r="HRF6" s="68"/>
      <c r="HRQ6" s="68"/>
      <c r="HRR6" s="68"/>
      <c r="HSC6" s="68"/>
      <c r="HSD6" s="68"/>
      <c r="HSO6" s="68"/>
      <c r="HSP6" s="68"/>
      <c r="HTA6" s="68"/>
      <c r="HTB6" s="68"/>
      <c r="HTM6" s="68"/>
      <c r="HTN6" s="68"/>
      <c r="HTY6" s="68"/>
      <c r="HTZ6" s="68"/>
      <c r="HUK6" s="68"/>
      <c r="HUL6" s="68"/>
      <c r="HUW6" s="68"/>
      <c r="HUX6" s="68"/>
      <c r="HVI6" s="68"/>
      <c r="HVJ6" s="68"/>
      <c r="HVU6" s="68"/>
      <c r="HVV6" s="68"/>
      <c r="HWG6" s="68"/>
      <c r="HWH6" s="68"/>
      <c r="HWS6" s="68"/>
      <c r="HWT6" s="68"/>
      <c r="HXE6" s="68"/>
      <c r="HXF6" s="68"/>
      <c r="HXQ6" s="68"/>
      <c r="HXR6" s="68"/>
      <c r="HYC6" s="68"/>
      <c r="HYD6" s="68"/>
      <c r="HYO6" s="68"/>
      <c r="HYP6" s="68"/>
      <c r="HZA6" s="68"/>
      <c r="HZB6" s="68"/>
      <c r="HZM6" s="68"/>
      <c r="HZN6" s="68"/>
      <c r="HZY6" s="68"/>
      <c r="HZZ6" s="68"/>
      <c r="IAK6" s="68"/>
      <c r="IAL6" s="68"/>
      <c r="IAW6" s="68"/>
      <c r="IAX6" s="68"/>
      <c r="IBI6" s="68"/>
      <c r="IBJ6" s="68"/>
      <c r="IBU6" s="68"/>
      <c r="IBV6" s="68"/>
      <c r="ICG6" s="68"/>
      <c r="ICH6" s="68"/>
      <c r="ICS6" s="68"/>
      <c r="ICT6" s="68"/>
      <c r="IDE6" s="68"/>
      <c r="IDF6" s="68"/>
      <c r="IDQ6" s="68"/>
      <c r="IDR6" s="68"/>
      <c r="IEC6" s="68"/>
      <c r="IED6" s="68"/>
      <c r="IEO6" s="68"/>
      <c r="IEP6" s="68"/>
      <c r="IFA6" s="68"/>
      <c r="IFB6" s="68"/>
      <c r="IFM6" s="68"/>
      <c r="IFN6" s="68"/>
      <c r="IFY6" s="68"/>
      <c r="IFZ6" s="68"/>
      <c r="IGK6" s="68"/>
      <c r="IGL6" s="68"/>
      <c r="IGW6" s="68"/>
      <c r="IGX6" s="68"/>
      <c r="IHI6" s="68"/>
      <c r="IHJ6" s="68"/>
      <c r="IHU6" s="68"/>
      <c r="IHV6" s="68"/>
      <c r="IIG6" s="68"/>
      <c r="IIH6" s="68"/>
      <c r="IIS6" s="68"/>
      <c r="IIT6" s="68"/>
      <c r="IJE6" s="68"/>
      <c r="IJF6" s="68"/>
      <c r="IJQ6" s="68"/>
      <c r="IJR6" s="68"/>
      <c r="IKC6" s="68"/>
      <c r="IKD6" s="68"/>
      <c r="IKO6" s="68"/>
      <c r="IKP6" s="68"/>
      <c r="ILA6" s="68"/>
      <c r="ILB6" s="68"/>
      <c r="ILM6" s="68"/>
      <c r="ILN6" s="68"/>
      <c r="ILY6" s="68"/>
      <c r="ILZ6" s="68"/>
      <c r="IMK6" s="68"/>
      <c r="IML6" s="68"/>
      <c r="IMW6" s="68"/>
      <c r="IMX6" s="68"/>
      <c r="INI6" s="68"/>
      <c r="INJ6" s="68"/>
      <c r="INU6" s="68"/>
      <c r="INV6" s="68"/>
      <c r="IOG6" s="68"/>
      <c r="IOH6" s="68"/>
      <c r="IOS6" s="68"/>
      <c r="IOT6" s="68"/>
      <c r="IPE6" s="68"/>
      <c r="IPF6" s="68"/>
      <c r="IPQ6" s="68"/>
      <c r="IPR6" s="68"/>
      <c r="IQC6" s="68"/>
      <c r="IQD6" s="68"/>
      <c r="IQO6" s="68"/>
      <c r="IQP6" s="68"/>
      <c r="IRA6" s="68"/>
      <c r="IRB6" s="68"/>
      <c r="IRM6" s="68"/>
      <c r="IRN6" s="68"/>
      <c r="IRY6" s="68"/>
      <c r="IRZ6" s="68"/>
      <c r="ISK6" s="68"/>
      <c r="ISL6" s="68"/>
      <c r="ISW6" s="68"/>
      <c r="ISX6" s="68"/>
      <c r="ITI6" s="68"/>
      <c r="ITJ6" s="68"/>
      <c r="ITU6" s="68"/>
      <c r="ITV6" s="68"/>
      <c r="IUG6" s="68"/>
      <c r="IUH6" s="68"/>
      <c r="IUS6" s="68"/>
      <c r="IUT6" s="68"/>
      <c r="IVE6" s="68"/>
      <c r="IVF6" s="68"/>
      <c r="IVQ6" s="68"/>
      <c r="IVR6" s="68"/>
      <c r="IWC6" s="68"/>
      <c r="IWD6" s="68"/>
      <c r="IWO6" s="68"/>
      <c r="IWP6" s="68"/>
      <c r="IXA6" s="68"/>
      <c r="IXB6" s="68"/>
      <c r="IXM6" s="68"/>
      <c r="IXN6" s="68"/>
      <c r="IXY6" s="68"/>
      <c r="IXZ6" s="68"/>
      <c r="IYK6" s="68"/>
      <c r="IYL6" s="68"/>
      <c r="IYW6" s="68"/>
      <c r="IYX6" s="68"/>
      <c r="IZI6" s="68"/>
      <c r="IZJ6" s="68"/>
      <c r="IZU6" s="68"/>
      <c r="IZV6" s="68"/>
      <c r="JAG6" s="68"/>
      <c r="JAH6" s="68"/>
      <c r="JAS6" s="68"/>
      <c r="JAT6" s="68"/>
      <c r="JBE6" s="68"/>
      <c r="JBF6" s="68"/>
      <c r="JBQ6" s="68"/>
      <c r="JBR6" s="68"/>
      <c r="JCC6" s="68"/>
      <c r="JCD6" s="68"/>
      <c r="JCO6" s="68"/>
      <c r="JCP6" s="68"/>
      <c r="JDA6" s="68"/>
      <c r="JDB6" s="68"/>
      <c r="JDM6" s="68"/>
      <c r="JDN6" s="68"/>
      <c r="JDY6" s="68"/>
      <c r="JDZ6" s="68"/>
      <c r="JEK6" s="68"/>
      <c r="JEL6" s="68"/>
      <c r="JEW6" s="68"/>
      <c r="JEX6" s="68"/>
      <c r="JFI6" s="68"/>
      <c r="JFJ6" s="68"/>
      <c r="JFU6" s="68"/>
      <c r="JFV6" s="68"/>
      <c r="JGG6" s="68"/>
      <c r="JGH6" s="68"/>
      <c r="JGS6" s="68"/>
      <c r="JGT6" s="68"/>
      <c r="JHE6" s="68"/>
      <c r="JHF6" s="68"/>
      <c r="JHQ6" s="68"/>
      <c r="JHR6" s="68"/>
      <c r="JIC6" s="68"/>
      <c r="JID6" s="68"/>
      <c r="JIO6" s="68"/>
      <c r="JIP6" s="68"/>
      <c r="JJA6" s="68"/>
      <c r="JJB6" s="68"/>
      <c r="JJM6" s="68"/>
      <c r="JJN6" s="68"/>
      <c r="JJY6" s="68"/>
      <c r="JJZ6" s="68"/>
      <c r="JKK6" s="68"/>
      <c r="JKL6" s="68"/>
      <c r="JKW6" s="68"/>
      <c r="JKX6" s="68"/>
      <c r="JLI6" s="68"/>
      <c r="JLJ6" s="68"/>
      <c r="JLU6" s="68"/>
      <c r="JLV6" s="68"/>
      <c r="JMG6" s="68"/>
      <c r="JMH6" s="68"/>
      <c r="JMS6" s="68"/>
      <c r="JMT6" s="68"/>
      <c r="JNE6" s="68"/>
      <c r="JNF6" s="68"/>
      <c r="JNQ6" s="68"/>
      <c r="JNR6" s="68"/>
      <c r="JOC6" s="68"/>
      <c r="JOD6" s="68"/>
      <c r="JOO6" s="68"/>
      <c r="JOP6" s="68"/>
      <c r="JPA6" s="68"/>
      <c r="JPB6" s="68"/>
      <c r="JPM6" s="68"/>
      <c r="JPN6" s="68"/>
      <c r="JPY6" s="68"/>
      <c r="JPZ6" s="68"/>
      <c r="JQK6" s="68"/>
      <c r="JQL6" s="68"/>
      <c r="JQW6" s="68"/>
      <c r="JQX6" s="68"/>
      <c r="JRI6" s="68"/>
      <c r="JRJ6" s="68"/>
      <c r="JRU6" s="68"/>
      <c r="JRV6" s="68"/>
      <c r="JSG6" s="68"/>
      <c r="JSH6" s="68"/>
      <c r="JSS6" s="68"/>
      <c r="JST6" s="68"/>
      <c r="JTE6" s="68"/>
      <c r="JTF6" s="68"/>
      <c r="JTQ6" s="68"/>
      <c r="JTR6" s="68"/>
      <c r="JUC6" s="68"/>
      <c r="JUD6" s="68"/>
      <c r="JUO6" s="68"/>
      <c r="JUP6" s="68"/>
      <c r="JVA6" s="68"/>
      <c r="JVB6" s="68"/>
      <c r="JVM6" s="68"/>
      <c r="JVN6" s="68"/>
      <c r="JVY6" s="68"/>
      <c r="JVZ6" s="68"/>
      <c r="JWK6" s="68"/>
      <c r="JWL6" s="68"/>
      <c r="JWW6" s="68"/>
      <c r="JWX6" s="68"/>
      <c r="JXI6" s="68"/>
      <c r="JXJ6" s="68"/>
      <c r="JXU6" s="68"/>
      <c r="JXV6" s="68"/>
      <c r="JYG6" s="68"/>
      <c r="JYH6" s="68"/>
      <c r="JYS6" s="68"/>
      <c r="JYT6" s="68"/>
      <c r="JZE6" s="68"/>
      <c r="JZF6" s="68"/>
      <c r="JZQ6" s="68"/>
      <c r="JZR6" s="68"/>
      <c r="KAC6" s="68"/>
      <c r="KAD6" s="68"/>
      <c r="KAO6" s="68"/>
      <c r="KAP6" s="68"/>
      <c r="KBA6" s="68"/>
      <c r="KBB6" s="68"/>
      <c r="KBM6" s="68"/>
      <c r="KBN6" s="68"/>
      <c r="KBY6" s="68"/>
      <c r="KBZ6" s="68"/>
      <c r="KCK6" s="68"/>
      <c r="KCL6" s="68"/>
      <c r="KCW6" s="68"/>
      <c r="KCX6" s="68"/>
      <c r="KDI6" s="68"/>
      <c r="KDJ6" s="68"/>
      <c r="KDU6" s="68"/>
      <c r="KDV6" s="68"/>
      <c r="KEG6" s="68"/>
      <c r="KEH6" s="68"/>
      <c r="KES6" s="68"/>
      <c r="KET6" s="68"/>
      <c r="KFE6" s="68"/>
      <c r="KFF6" s="68"/>
      <c r="KFQ6" s="68"/>
      <c r="KFR6" s="68"/>
      <c r="KGC6" s="68"/>
      <c r="KGD6" s="68"/>
      <c r="KGO6" s="68"/>
      <c r="KGP6" s="68"/>
      <c r="KHA6" s="68"/>
      <c r="KHB6" s="68"/>
      <c r="KHM6" s="68"/>
      <c r="KHN6" s="68"/>
      <c r="KHY6" s="68"/>
      <c r="KHZ6" s="68"/>
      <c r="KIK6" s="68"/>
      <c r="KIL6" s="68"/>
      <c r="KIW6" s="68"/>
      <c r="KIX6" s="68"/>
      <c r="KJI6" s="68"/>
      <c r="KJJ6" s="68"/>
      <c r="KJU6" s="68"/>
      <c r="KJV6" s="68"/>
      <c r="KKG6" s="68"/>
      <c r="KKH6" s="68"/>
      <c r="KKS6" s="68"/>
      <c r="KKT6" s="68"/>
      <c r="KLE6" s="68"/>
      <c r="KLF6" s="68"/>
      <c r="KLQ6" s="68"/>
      <c r="KLR6" s="68"/>
      <c r="KMC6" s="68"/>
      <c r="KMD6" s="68"/>
      <c r="KMO6" s="68"/>
      <c r="KMP6" s="68"/>
      <c r="KNA6" s="68"/>
      <c r="KNB6" s="68"/>
      <c r="KNM6" s="68"/>
      <c r="KNN6" s="68"/>
      <c r="KNY6" s="68"/>
      <c r="KNZ6" s="68"/>
      <c r="KOK6" s="68"/>
      <c r="KOL6" s="68"/>
      <c r="KOW6" s="68"/>
      <c r="KOX6" s="68"/>
      <c r="KPI6" s="68"/>
      <c r="KPJ6" s="68"/>
      <c r="KPU6" s="68"/>
      <c r="KPV6" s="68"/>
      <c r="KQG6" s="68"/>
      <c r="KQH6" s="68"/>
      <c r="KQS6" s="68"/>
      <c r="KQT6" s="68"/>
      <c r="KRE6" s="68"/>
      <c r="KRF6" s="68"/>
      <c r="KRQ6" s="68"/>
      <c r="KRR6" s="68"/>
      <c r="KSC6" s="68"/>
      <c r="KSD6" s="68"/>
      <c r="KSO6" s="68"/>
      <c r="KSP6" s="68"/>
      <c r="KTA6" s="68"/>
      <c r="KTB6" s="68"/>
      <c r="KTM6" s="68"/>
      <c r="KTN6" s="68"/>
      <c r="KTY6" s="68"/>
      <c r="KTZ6" s="68"/>
      <c r="KUK6" s="68"/>
      <c r="KUL6" s="68"/>
      <c r="KUW6" s="68"/>
      <c r="KUX6" s="68"/>
      <c r="KVI6" s="68"/>
      <c r="KVJ6" s="68"/>
      <c r="KVU6" s="68"/>
      <c r="KVV6" s="68"/>
      <c r="KWG6" s="68"/>
      <c r="KWH6" s="68"/>
      <c r="KWS6" s="68"/>
      <c r="KWT6" s="68"/>
      <c r="KXE6" s="68"/>
      <c r="KXF6" s="68"/>
      <c r="KXQ6" s="68"/>
      <c r="KXR6" s="68"/>
      <c r="KYC6" s="68"/>
      <c r="KYD6" s="68"/>
      <c r="KYO6" s="68"/>
      <c r="KYP6" s="68"/>
      <c r="KZA6" s="68"/>
      <c r="KZB6" s="68"/>
      <c r="KZM6" s="68"/>
      <c r="KZN6" s="68"/>
      <c r="KZY6" s="68"/>
      <c r="KZZ6" s="68"/>
      <c r="LAK6" s="68"/>
      <c r="LAL6" s="68"/>
      <c r="LAW6" s="68"/>
      <c r="LAX6" s="68"/>
      <c r="LBI6" s="68"/>
      <c r="LBJ6" s="68"/>
      <c r="LBU6" s="68"/>
      <c r="LBV6" s="68"/>
      <c r="LCG6" s="68"/>
      <c r="LCH6" s="68"/>
      <c r="LCS6" s="68"/>
      <c r="LCT6" s="68"/>
      <c r="LDE6" s="68"/>
      <c r="LDF6" s="68"/>
      <c r="LDQ6" s="68"/>
      <c r="LDR6" s="68"/>
      <c r="LEC6" s="68"/>
      <c r="LED6" s="68"/>
      <c r="LEO6" s="68"/>
      <c r="LEP6" s="68"/>
      <c r="LFA6" s="68"/>
      <c r="LFB6" s="68"/>
      <c r="LFM6" s="68"/>
      <c r="LFN6" s="68"/>
      <c r="LFY6" s="68"/>
      <c r="LFZ6" s="68"/>
      <c r="LGK6" s="68"/>
      <c r="LGL6" s="68"/>
      <c r="LGW6" s="68"/>
      <c r="LGX6" s="68"/>
      <c r="LHI6" s="68"/>
      <c r="LHJ6" s="68"/>
      <c r="LHU6" s="68"/>
      <c r="LHV6" s="68"/>
      <c r="LIG6" s="68"/>
      <c r="LIH6" s="68"/>
      <c r="LIS6" s="68"/>
      <c r="LIT6" s="68"/>
      <c r="LJE6" s="68"/>
      <c r="LJF6" s="68"/>
      <c r="LJQ6" s="68"/>
      <c r="LJR6" s="68"/>
      <c r="LKC6" s="68"/>
      <c r="LKD6" s="68"/>
      <c r="LKO6" s="68"/>
      <c r="LKP6" s="68"/>
      <c r="LLA6" s="68"/>
      <c r="LLB6" s="68"/>
      <c r="LLM6" s="68"/>
      <c r="LLN6" s="68"/>
      <c r="LLY6" s="68"/>
      <c r="LLZ6" s="68"/>
      <c r="LMK6" s="68"/>
      <c r="LML6" s="68"/>
      <c r="LMW6" s="68"/>
      <c r="LMX6" s="68"/>
      <c r="LNI6" s="68"/>
      <c r="LNJ6" s="68"/>
      <c r="LNU6" s="68"/>
      <c r="LNV6" s="68"/>
      <c r="LOG6" s="68"/>
      <c r="LOH6" s="68"/>
      <c r="LOS6" s="68"/>
      <c r="LOT6" s="68"/>
      <c r="LPE6" s="68"/>
      <c r="LPF6" s="68"/>
      <c r="LPQ6" s="68"/>
      <c r="LPR6" s="68"/>
      <c r="LQC6" s="68"/>
      <c r="LQD6" s="68"/>
      <c r="LQO6" s="68"/>
      <c r="LQP6" s="68"/>
      <c r="LRA6" s="68"/>
      <c r="LRB6" s="68"/>
      <c r="LRM6" s="68"/>
      <c r="LRN6" s="68"/>
      <c r="LRY6" s="68"/>
      <c r="LRZ6" s="68"/>
      <c r="LSK6" s="68"/>
      <c r="LSL6" s="68"/>
      <c r="LSW6" s="68"/>
      <c r="LSX6" s="68"/>
      <c r="LTI6" s="68"/>
      <c r="LTJ6" s="68"/>
      <c r="LTU6" s="68"/>
      <c r="LTV6" s="68"/>
      <c r="LUG6" s="68"/>
      <c r="LUH6" s="68"/>
      <c r="LUS6" s="68"/>
      <c r="LUT6" s="68"/>
      <c r="LVE6" s="68"/>
      <c r="LVF6" s="68"/>
      <c r="LVQ6" s="68"/>
      <c r="LVR6" s="68"/>
      <c r="LWC6" s="68"/>
      <c r="LWD6" s="68"/>
      <c r="LWO6" s="68"/>
      <c r="LWP6" s="68"/>
      <c r="LXA6" s="68"/>
      <c r="LXB6" s="68"/>
      <c r="LXM6" s="68"/>
      <c r="LXN6" s="68"/>
      <c r="LXY6" s="68"/>
      <c r="LXZ6" s="68"/>
      <c r="LYK6" s="68"/>
      <c r="LYL6" s="68"/>
      <c r="LYW6" s="68"/>
      <c r="LYX6" s="68"/>
      <c r="LZI6" s="68"/>
      <c r="LZJ6" s="68"/>
      <c r="LZU6" s="68"/>
      <c r="LZV6" s="68"/>
      <c r="MAG6" s="68"/>
      <c r="MAH6" s="68"/>
      <c r="MAS6" s="68"/>
      <c r="MAT6" s="68"/>
      <c r="MBE6" s="68"/>
      <c r="MBF6" s="68"/>
      <c r="MBQ6" s="68"/>
      <c r="MBR6" s="68"/>
      <c r="MCC6" s="68"/>
      <c r="MCD6" s="68"/>
      <c r="MCO6" s="68"/>
      <c r="MCP6" s="68"/>
      <c r="MDA6" s="68"/>
      <c r="MDB6" s="68"/>
      <c r="MDM6" s="68"/>
      <c r="MDN6" s="68"/>
      <c r="MDY6" s="68"/>
      <c r="MDZ6" s="68"/>
      <c r="MEK6" s="68"/>
      <c r="MEL6" s="68"/>
      <c r="MEW6" s="68"/>
      <c r="MEX6" s="68"/>
      <c r="MFI6" s="68"/>
      <c r="MFJ6" s="68"/>
      <c r="MFU6" s="68"/>
      <c r="MFV6" s="68"/>
      <c r="MGG6" s="68"/>
      <c r="MGH6" s="68"/>
      <c r="MGS6" s="68"/>
      <c r="MGT6" s="68"/>
      <c r="MHE6" s="68"/>
      <c r="MHF6" s="68"/>
      <c r="MHQ6" s="68"/>
      <c r="MHR6" s="68"/>
      <c r="MIC6" s="68"/>
      <c r="MID6" s="68"/>
      <c r="MIO6" s="68"/>
      <c r="MIP6" s="68"/>
      <c r="MJA6" s="68"/>
      <c r="MJB6" s="68"/>
      <c r="MJM6" s="68"/>
      <c r="MJN6" s="68"/>
      <c r="MJY6" s="68"/>
      <c r="MJZ6" s="68"/>
      <c r="MKK6" s="68"/>
      <c r="MKL6" s="68"/>
      <c r="MKW6" s="68"/>
      <c r="MKX6" s="68"/>
      <c r="MLI6" s="68"/>
      <c r="MLJ6" s="68"/>
      <c r="MLU6" s="68"/>
      <c r="MLV6" s="68"/>
      <c r="MMG6" s="68"/>
      <c r="MMH6" s="68"/>
      <c r="MMS6" s="68"/>
      <c r="MMT6" s="68"/>
      <c r="MNE6" s="68"/>
      <c r="MNF6" s="68"/>
      <c r="MNQ6" s="68"/>
      <c r="MNR6" s="68"/>
      <c r="MOC6" s="68"/>
      <c r="MOD6" s="68"/>
      <c r="MOO6" s="68"/>
      <c r="MOP6" s="68"/>
      <c r="MPA6" s="68"/>
      <c r="MPB6" s="68"/>
      <c r="MPM6" s="68"/>
      <c r="MPN6" s="68"/>
      <c r="MPY6" s="68"/>
      <c r="MPZ6" s="68"/>
      <c r="MQK6" s="68"/>
      <c r="MQL6" s="68"/>
      <c r="MQW6" s="68"/>
      <c r="MQX6" s="68"/>
      <c r="MRI6" s="68"/>
      <c r="MRJ6" s="68"/>
      <c r="MRU6" s="68"/>
      <c r="MRV6" s="68"/>
      <c r="MSG6" s="68"/>
      <c r="MSH6" s="68"/>
      <c r="MSS6" s="68"/>
      <c r="MST6" s="68"/>
      <c r="MTE6" s="68"/>
      <c r="MTF6" s="68"/>
      <c r="MTQ6" s="68"/>
      <c r="MTR6" s="68"/>
      <c r="MUC6" s="68"/>
      <c r="MUD6" s="68"/>
      <c r="MUO6" s="68"/>
      <c r="MUP6" s="68"/>
      <c r="MVA6" s="68"/>
      <c r="MVB6" s="68"/>
      <c r="MVM6" s="68"/>
      <c r="MVN6" s="68"/>
      <c r="MVY6" s="68"/>
      <c r="MVZ6" s="68"/>
      <c r="MWK6" s="68"/>
      <c r="MWL6" s="68"/>
      <c r="MWW6" s="68"/>
      <c r="MWX6" s="68"/>
      <c r="MXI6" s="68"/>
      <c r="MXJ6" s="68"/>
      <c r="MXU6" s="68"/>
      <c r="MXV6" s="68"/>
      <c r="MYG6" s="68"/>
      <c r="MYH6" s="68"/>
      <c r="MYS6" s="68"/>
      <c r="MYT6" s="68"/>
      <c r="MZE6" s="68"/>
      <c r="MZF6" s="68"/>
      <c r="MZQ6" s="68"/>
      <c r="MZR6" s="68"/>
      <c r="NAC6" s="68"/>
      <c r="NAD6" s="68"/>
      <c r="NAO6" s="68"/>
      <c r="NAP6" s="68"/>
      <c r="NBA6" s="68"/>
      <c r="NBB6" s="68"/>
      <c r="NBM6" s="68"/>
      <c r="NBN6" s="68"/>
      <c r="NBY6" s="68"/>
      <c r="NBZ6" s="68"/>
      <c r="NCK6" s="68"/>
      <c r="NCL6" s="68"/>
      <c r="NCW6" s="68"/>
      <c r="NCX6" s="68"/>
      <c r="NDI6" s="68"/>
      <c r="NDJ6" s="68"/>
      <c r="NDU6" s="68"/>
      <c r="NDV6" s="68"/>
      <c r="NEG6" s="68"/>
      <c r="NEH6" s="68"/>
      <c r="NES6" s="68"/>
      <c r="NET6" s="68"/>
      <c r="NFE6" s="68"/>
      <c r="NFF6" s="68"/>
      <c r="NFQ6" s="68"/>
      <c r="NFR6" s="68"/>
      <c r="NGC6" s="68"/>
      <c r="NGD6" s="68"/>
      <c r="NGO6" s="68"/>
      <c r="NGP6" s="68"/>
      <c r="NHA6" s="68"/>
      <c r="NHB6" s="68"/>
      <c r="NHM6" s="68"/>
      <c r="NHN6" s="68"/>
      <c r="NHY6" s="68"/>
      <c r="NHZ6" s="68"/>
      <c r="NIK6" s="68"/>
      <c r="NIL6" s="68"/>
      <c r="NIW6" s="68"/>
      <c r="NIX6" s="68"/>
      <c r="NJI6" s="68"/>
      <c r="NJJ6" s="68"/>
      <c r="NJU6" s="68"/>
      <c r="NJV6" s="68"/>
      <c r="NKG6" s="68"/>
      <c r="NKH6" s="68"/>
      <c r="NKS6" s="68"/>
      <c r="NKT6" s="68"/>
      <c r="NLE6" s="68"/>
      <c r="NLF6" s="68"/>
      <c r="NLQ6" s="68"/>
      <c r="NLR6" s="68"/>
      <c r="NMC6" s="68"/>
      <c r="NMD6" s="68"/>
      <c r="NMO6" s="68"/>
      <c r="NMP6" s="68"/>
      <c r="NNA6" s="68"/>
      <c r="NNB6" s="68"/>
      <c r="NNM6" s="68"/>
      <c r="NNN6" s="68"/>
      <c r="NNY6" s="68"/>
      <c r="NNZ6" s="68"/>
      <c r="NOK6" s="68"/>
      <c r="NOL6" s="68"/>
      <c r="NOW6" s="68"/>
      <c r="NOX6" s="68"/>
      <c r="NPI6" s="68"/>
      <c r="NPJ6" s="68"/>
      <c r="NPU6" s="68"/>
      <c r="NPV6" s="68"/>
      <c r="NQG6" s="68"/>
      <c r="NQH6" s="68"/>
      <c r="NQS6" s="68"/>
      <c r="NQT6" s="68"/>
      <c r="NRE6" s="68"/>
      <c r="NRF6" s="68"/>
      <c r="NRQ6" s="68"/>
      <c r="NRR6" s="68"/>
      <c r="NSC6" s="68"/>
      <c r="NSD6" s="68"/>
      <c r="NSO6" s="68"/>
      <c r="NSP6" s="68"/>
      <c r="NTA6" s="68"/>
      <c r="NTB6" s="68"/>
      <c r="NTM6" s="68"/>
      <c r="NTN6" s="68"/>
      <c r="NTY6" s="68"/>
      <c r="NTZ6" s="68"/>
      <c r="NUK6" s="68"/>
      <c r="NUL6" s="68"/>
      <c r="NUW6" s="68"/>
      <c r="NUX6" s="68"/>
      <c r="NVI6" s="68"/>
      <c r="NVJ6" s="68"/>
      <c r="NVU6" s="68"/>
      <c r="NVV6" s="68"/>
      <c r="NWG6" s="68"/>
      <c r="NWH6" s="68"/>
      <c r="NWS6" s="68"/>
      <c r="NWT6" s="68"/>
      <c r="NXE6" s="68"/>
      <c r="NXF6" s="68"/>
      <c r="NXQ6" s="68"/>
      <c r="NXR6" s="68"/>
      <c r="NYC6" s="68"/>
      <c r="NYD6" s="68"/>
      <c r="NYO6" s="68"/>
      <c r="NYP6" s="68"/>
      <c r="NZA6" s="68"/>
      <c r="NZB6" s="68"/>
      <c r="NZM6" s="68"/>
      <c r="NZN6" s="68"/>
      <c r="NZY6" s="68"/>
      <c r="NZZ6" s="68"/>
      <c r="OAK6" s="68"/>
      <c r="OAL6" s="68"/>
      <c r="OAW6" s="68"/>
      <c r="OAX6" s="68"/>
      <c r="OBI6" s="68"/>
      <c r="OBJ6" s="68"/>
      <c r="OBU6" s="68"/>
      <c r="OBV6" s="68"/>
      <c r="OCG6" s="68"/>
      <c r="OCH6" s="68"/>
      <c r="OCS6" s="68"/>
      <c r="OCT6" s="68"/>
      <c r="ODE6" s="68"/>
      <c r="ODF6" s="68"/>
      <c r="ODQ6" s="68"/>
      <c r="ODR6" s="68"/>
      <c r="OEC6" s="68"/>
      <c r="OED6" s="68"/>
      <c r="OEO6" s="68"/>
      <c r="OEP6" s="68"/>
      <c r="OFA6" s="68"/>
      <c r="OFB6" s="68"/>
      <c r="OFM6" s="68"/>
      <c r="OFN6" s="68"/>
      <c r="OFY6" s="68"/>
      <c r="OFZ6" s="68"/>
      <c r="OGK6" s="68"/>
      <c r="OGL6" s="68"/>
      <c r="OGW6" s="68"/>
      <c r="OGX6" s="68"/>
      <c r="OHI6" s="68"/>
      <c r="OHJ6" s="68"/>
      <c r="OHU6" s="68"/>
      <c r="OHV6" s="68"/>
      <c r="OIG6" s="68"/>
      <c r="OIH6" s="68"/>
      <c r="OIS6" s="68"/>
      <c r="OIT6" s="68"/>
      <c r="OJE6" s="68"/>
      <c r="OJF6" s="68"/>
      <c r="OJQ6" s="68"/>
      <c r="OJR6" s="68"/>
      <c r="OKC6" s="68"/>
      <c r="OKD6" s="68"/>
      <c r="OKO6" s="68"/>
      <c r="OKP6" s="68"/>
      <c r="OLA6" s="68"/>
      <c r="OLB6" s="68"/>
      <c r="OLM6" s="68"/>
      <c r="OLN6" s="68"/>
      <c r="OLY6" s="68"/>
      <c r="OLZ6" s="68"/>
      <c r="OMK6" s="68"/>
      <c r="OML6" s="68"/>
      <c r="OMW6" s="68"/>
      <c r="OMX6" s="68"/>
      <c r="ONI6" s="68"/>
      <c r="ONJ6" s="68"/>
      <c r="ONU6" s="68"/>
      <c r="ONV6" s="68"/>
      <c r="OOG6" s="68"/>
      <c r="OOH6" s="68"/>
      <c r="OOS6" s="68"/>
      <c r="OOT6" s="68"/>
      <c r="OPE6" s="68"/>
      <c r="OPF6" s="68"/>
      <c r="OPQ6" s="68"/>
      <c r="OPR6" s="68"/>
      <c r="OQC6" s="68"/>
      <c r="OQD6" s="68"/>
      <c r="OQO6" s="68"/>
      <c r="OQP6" s="68"/>
      <c r="ORA6" s="68"/>
      <c r="ORB6" s="68"/>
      <c r="ORM6" s="68"/>
      <c r="ORN6" s="68"/>
      <c r="ORY6" s="68"/>
      <c r="ORZ6" s="68"/>
      <c r="OSK6" s="68"/>
      <c r="OSL6" s="68"/>
      <c r="OSW6" s="68"/>
      <c r="OSX6" s="68"/>
      <c r="OTI6" s="68"/>
      <c r="OTJ6" s="68"/>
      <c r="OTU6" s="68"/>
      <c r="OTV6" s="68"/>
      <c r="OUG6" s="68"/>
      <c r="OUH6" s="68"/>
      <c r="OUS6" s="68"/>
      <c r="OUT6" s="68"/>
      <c r="OVE6" s="68"/>
      <c r="OVF6" s="68"/>
      <c r="OVQ6" s="68"/>
      <c r="OVR6" s="68"/>
      <c r="OWC6" s="68"/>
      <c r="OWD6" s="68"/>
      <c r="OWO6" s="68"/>
      <c r="OWP6" s="68"/>
      <c r="OXA6" s="68"/>
      <c r="OXB6" s="68"/>
      <c r="OXM6" s="68"/>
      <c r="OXN6" s="68"/>
      <c r="OXY6" s="68"/>
      <c r="OXZ6" s="68"/>
      <c r="OYK6" s="68"/>
      <c r="OYL6" s="68"/>
      <c r="OYW6" s="68"/>
      <c r="OYX6" s="68"/>
      <c r="OZI6" s="68"/>
      <c r="OZJ6" s="68"/>
      <c r="OZU6" s="68"/>
      <c r="OZV6" s="68"/>
      <c r="PAG6" s="68"/>
      <c r="PAH6" s="68"/>
      <c r="PAS6" s="68"/>
      <c r="PAT6" s="68"/>
      <c r="PBE6" s="68"/>
      <c r="PBF6" s="68"/>
      <c r="PBQ6" s="68"/>
      <c r="PBR6" s="68"/>
      <c r="PCC6" s="68"/>
      <c r="PCD6" s="68"/>
      <c r="PCO6" s="68"/>
      <c r="PCP6" s="68"/>
      <c r="PDA6" s="68"/>
      <c r="PDB6" s="68"/>
      <c r="PDM6" s="68"/>
      <c r="PDN6" s="68"/>
      <c r="PDY6" s="68"/>
      <c r="PDZ6" s="68"/>
      <c r="PEK6" s="68"/>
      <c r="PEL6" s="68"/>
      <c r="PEW6" s="68"/>
      <c r="PEX6" s="68"/>
      <c r="PFI6" s="68"/>
      <c r="PFJ6" s="68"/>
      <c r="PFU6" s="68"/>
      <c r="PFV6" s="68"/>
      <c r="PGG6" s="68"/>
      <c r="PGH6" s="68"/>
      <c r="PGS6" s="68"/>
      <c r="PGT6" s="68"/>
      <c r="PHE6" s="68"/>
      <c r="PHF6" s="68"/>
      <c r="PHQ6" s="68"/>
      <c r="PHR6" s="68"/>
      <c r="PIC6" s="68"/>
      <c r="PID6" s="68"/>
      <c r="PIO6" s="68"/>
      <c r="PIP6" s="68"/>
      <c r="PJA6" s="68"/>
      <c r="PJB6" s="68"/>
      <c r="PJM6" s="68"/>
      <c r="PJN6" s="68"/>
      <c r="PJY6" s="68"/>
      <c r="PJZ6" s="68"/>
      <c r="PKK6" s="68"/>
      <c r="PKL6" s="68"/>
      <c r="PKW6" s="68"/>
      <c r="PKX6" s="68"/>
      <c r="PLI6" s="68"/>
      <c r="PLJ6" s="68"/>
      <c r="PLU6" s="68"/>
      <c r="PLV6" s="68"/>
      <c r="PMG6" s="68"/>
      <c r="PMH6" s="68"/>
      <c r="PMS6" s="68"/>
      <c r="PMT6" s="68"/>
      <c r="PNE6" s="68"/>
      <c r="PNF6" s="68"/>
      <c r="PNQ6" s="68"/>
      <c r="PNR6" s="68"/>
      <c r="POC6" s="68"/>
      <c r="POD6" s="68"/>
      <c r="POO6" s="68"/>
      <c r="POP6" s="68"/>
      <c r="PPA6" s="68"/>
      <c r="PPB6" s="68"/>
      <c r="PPM6" s="68"/>
      <c r="PPN6" s="68"/>
      <c r="PPY6" s="68"/>
      <c r="PPZ6" s="68"/>
      <c r="PQK6" s="68"/>
      <c r="PQL6" s="68"/>
      <c r="PQW6" s="68"/>
      <c r="PQX6" s="68"/>
      <c r="PRI6" s="68"/>
      <c r="PRJ6" s="68"/>
      <c r="PRU6" s="68"/>
      <c r="PRV6" s="68"/>
      <c r="PSG6" s="68"/>
      <c r="PSH6" s="68"/>
      <c r="PSS6" s="68"/>
      <c r="PST6" s="68"/>
      <c r="PTE6" s="68"/>
      <c r="PTF6" s="68"/>
      <c r="PTQ6" s="68"/>
      <c r="PTR6" s="68"/>
      <c r="PUC6" s="68"/>
      <c r="PUD6" s="68"/>
      <c r="PUO6" s="68"/>
      <c r="PUP6" s="68"/>
      <c r="PVA6" s="68"/>
      <c r="PVB6" s="68"/>
      <c r="PVM6" s="68"/>
      <c r="PVN6" s="68"/>
      <c r="PVY6" s="68"/>
      <c r="PVZ6" s="68"/>
      <c r="PWK6" s="68"/>
      <c r="PWL6" s="68"/>
      <c r="PWW6" s="68"/>
      <c r="PWX6" s="68"/>
      <c r="PXI6" s="68"/>
      <c r="PXJ6" s="68"/>
      <c r="PXU6" s="68"/>
      <c r="PXV6" s="68"/>
      <c r="PYG6" s="68"/>
      <c r="PYH6" s="68"/>
      <c r="PYS6" s="68"/>
      <c r="PYT6" s="68"/>
      <c r="PZE6" s="68"/>
      <c r="PZF6" s="68"/>
      <c r="PZQ6" s="68"/>
      <c r="PZR6" s="68"/>
      <c r="QAC6" s="68"/>
      <c r="QAD6" s="68"/>
      <c r="QAO6" s="68"/>
      <c r="QAP6" s="68"/>
      <c r="QBA6" s="68"/>
      <c r="QBB6" s="68"/>
      <c r="QBM6" s="68"/>
      <c r="QBN6" s="68"/>
      <c r="QBY6" s="68"/>
      <c r="QBZ6" s="68"/>
      <c r="QCK6" s="68"/>
      <c r="QCL6" s="68"/>
      <c r="QCW6" s="68"/>
      <c r="QCX6" s="68"/>
      <c r="QDI6" s="68"/>
      <c r="QDJ6" s="68"/>
      <c r="QDU6" s="68"/>
      <c r="QDV6" s="68"/>
      <c r="QEG6" s="68"/>
      <c r="QEH6" s="68"/>
      <c r="QES6" s="68"/>
      <c r="QET6" s="68"/>
      <c r="QFE6" s="68"/>
      <c r="QFF6" s="68"/>
      <c r="QFQ6" s="68"/>
      <c r="QFR6" s="68"/>
      <c r="QGC6" s="68"/>
      <c r="QGD6" s="68"/>
      <c r="QGO6" s="68"/>
      <c r="QGP6" s="68"/>
      <c r="QHA6" s="68"/>
      <c r="QHB6" s="68"/>
      <c r="QHM6" s="68"/>
      <c r="QHN6" s="68"/>
      <c r="QHY6" s="68"/>
      <c r="QHZ6" s="68"/>
      <c r="QIK6" s="68"/>
      <c r="QIL6" s="68"/>
      <c r="QIW6" s="68"/>
      <c r="QIX6" s="68"/>
      <c r="QJI6" s="68"/>
      <c r="QJJ6" s="68"/>
      <c r="QJU6" s="68"/>
      <c r="QJV6" s="68"/>
      <c r="QKG6" s="68"/>
      <c r="QKH6" s="68"/>
      <c r="QKS6" s="68"/>
      <c r="QKT6" s="68"/>
      <c r="QLE6" s="68"/>
      <c r="QLF6" s="68"/>
      <c r="QLQ6" s="68"/>
      <c r="QLR6" s="68"/>
      <c r="QMC6" s="68"/>
      <c r="QMD6" s="68"/>
      <c r="QMO6" s="68"/>
      <c r="QMP6" s="68"/>
      <c r="QNA6" s="68"/>
      <c r="QNB6" s="68"/>
      <c r="QNM6" s="68"/>
      <c r="QNN6" s="68"/>
      <c r="QNY6" s="68"/>
      <c r="QNZ6" s="68"/>
      <c r="QOK6" s="68"/>
      <c r="QOL6" s="68"/>
      <c r="QOW6" s="68"/>
      <c r="QOX6" s="68"/>
      <c r="QPI6" s="68"/>
      <c r="QPJ6" s="68"/>
      <c r="QPU6" s="68"/>
      <c r="QPV6" s="68"/>
      <c r="QQG6" s="68"/>
      <c r="QQH6" s="68"/>
      <c r="QQS6" s="68"/>
      <c r="QQT6" s="68"/>
      <c r="QRE6" s="68"/>
      <c r="QRF6" s="68"/>
      <c r="QRQ6" s="68"/>
      <c r="QRR6" s="68"/>
      <c r="QSC6" s="68"/>
      <c r="QSD6" s="68"/>
      <c r="QSO6" s="68"/>
      <c r="QSP6" s="68"/>
      <c r="QTA6" s="68"/>
      <c r="QTB6" s="68"/>
      <c r="QTM6" s="68"/>
      <c r="QTN6" s="68"/>
      <c r="QTY6" s="68"/>
      <c r="QTZ6" s="68"/>
      <c r="QUK6" s="68"/>
      <c r="QUL6" s="68"/>
      <c r="QUW6" s="68"/>
      <c r="QUX6" s="68"/>
      <c r="QVI6" s="68"/>
      <c r="QVJ6" s="68"/>
      <c r="QVU6" s="68"/>
      <c r="QVV6" s="68"/>
      <c r="QWG6" s="68"/>
      <c r="QWH6" s="68"/>
      <c r="QWS6" s="68"/>
      <c r="QWT6" s="68"/>
      <c r="QXE6" s="68"/>
      <c r="QXF6" s="68"/>
      <c r="QXQ6" s="68"/>
      <c r="QXR6" s="68"/>
      <c r="QYC6" s="68"/>
      <c r="QYD6" s="68"/>
      <c r="QYO6" s="68"/>
      <c r="QYP6" s="68"/>
      <c r="QZA6" s="68"/>
      <c r="QZB6" s="68"/>
      <c r="QZM6" s="68"/>
      <c r="QZN6" s="68"/>
      <c r="QZY6" s="68"/>
      <c r="QZZ6" s="68"/>
      <c r="RAK6" s="68"/>
      <c r="RAL6" s="68"/>
      <c r="RAW6" s="68"/>
      <c r="RAX6" s="68"/>
      <c r="RBI6" s="68"/>
      <c r="RBJ6" s="68"/>
      <c r="RBU6" s="68"/>
      <c r="RBV6" s="68"/>
      <c r="RCG6" s="68"/>
      <c r="RCH6" s="68"/>
      <c r="RCS6" s="68"/>
      <c r="RCT6" s="68"/>
      <c r="RDE6" s="68"/>
      <c r="RDF6" s="68"/>
      <c r="RDQ6" s="68"/>
      <c r="RDR6" s="68"/>
      <c r="REC6" s="68"/>
      <c r="RED6" s="68"/>
      <c r="REO6" s="68"/>
      <c r="REP6" s="68"/>
      <c r="RFA6" s="68"/>
      <c r="RFB6" s="68"/>
      <c r="RFM6" s="68"/>
      <c r="RFN6" s="68"/>
      <c r="RFY6" s="68"/>
      <c r="RFZ6" s="68"/>
      <c r="RGK6" s="68"/>
      <c r="RGL6" s="68"/>
      <c r="RGW6" s="68"/>
      <c r="RGX6" s="68"/>
      <c r="RHI6" s="68"/>
      <c r="RHJ6" s="68"/>
      <c r="RHU6" s="68"/>
      <c r="RHV6" s="68"/>
      <c r="RIG6" s="68"/>
      <c r="RIH6" s="68"/>
      <c r="RIS6" s="68"/>
      <c r="RIT6" s="68"/>
      <c r="RJE6" s="68"/>
      <c r="RJF6" s="68"/>
      <c r="RJQ6" s="68"/>
      <c r="RJR6" s="68"/>
      <c r="RKC6" s="68"/>
      <c r="RKD6" s="68"/>
      <c r="RKO6" s="68"/>
      <c r="RKP6" s="68"/>
      <c r="RLA6" s="68"/>
      <c r="RLB6" s="68"/>
      <c r="RLM6" s="68"/>
      <c r="RLN6" s="68"/>
      <c r="RLY6" s="68"/>
      <c r="RLZ6" s="68"/>
      <c r="RMK6" s="68"/>
      <c r="RML6" s="68"/>
      <c r="RMW6" s="68"/>
      <c r="RMX6" s="68"/>
      <c r="RNI6" s="68"/>
      <c r="RNJ6" s="68"/>
      <c r="RNU6" s="68"/>
      <c r="RNV6" s="68"/>
      <c r="ROG6" s="68"/>
      <c r="ROH6" s="68"/>
      <c r="ROS6" s="68"/>
      <c r="ROT6" s="68"/>
      <c r="RPE6" s="68"/>
      <c r="RPF6" s="68"/>
      <c r="RPQ6" s="68"/>
      <c r="RPR6" s="68"/>
      <c r="RQC6" s="68"/>
      <c r="RQD6" s="68"/>
      <c r="RQO6" s="68"/>
      <c r="RQP6" s="68"/>
      <c r="RRA6" s="68"/>
      <c r="RRB6" s="68"/>
      <c r="RRM6" s="68"/>
      <c r="RRN6" s="68"/>
      <c r="RRY6" s="68"/>
      <c r="RRZ6" s="68"/>
      <c r="RSK6" s="68"/>
      <c r="RSL6" s="68"/>
      <c r="RSW6" s="68"/>
      <c r="RSX6" s="68"/>
      <c r="RTI6" s="68"/>
      <c r="RTJ6" s="68"/>
      <c r="RTU6" s="68"/>
      <c r="RTV6" s="68"/>
      <c r="RUG6" s="68"/>
      <c r="RUH6" s="68"/>
      <c r="RUS6" s="68"/>
      <c r="RUT6" s="68"/>
      <c r="RVE6" s="68"/>
      <c r="RVF6" s="68"/>
      <c r="RVQ6" s="68"/>
      <c r="RVR6" s="68"/>
      <c r="RWC6" s="68"/>
      <c r="RWD6" s="68"/>
      <c r="RWO6" s="68"/>
      <c r="RWP6" s="68"/>
      <c r="RXA6" s="68"/>
      <c r="RXB6" s="68"/>
      <c r="RXM6" s="68"/>
      <c r="RXN6" s="68"/>
      <c r="RXY6" s="68"/>
      <c r="RXZ6" s="68"/>
      <c r="RYK6" s="68"/>
      <c r="RYL6" s="68"/>
      <c r="RYW6" s="68"/>
      <c r="RYX6" s="68"/>
      <c r="RZI6" s="68"/>
      <c r="RZJ6" s="68"/>
      <c r="RZU6" s="68"/>
      <c r="RZV6" s="68"/>
      <c r="SAG6" s="68"/>
      <c r="SAH6" s="68"/>
      <c r="SAS6" s="68"/>
      <c r="SAT6" s="68"/>
      <c r="SBE6" s="68"/>
      <c r="SBF6" s="68"/>
      <c r="SBQ6" s="68"/>
      <c r="SBR6" s="68"/>
      <c r="SCC6" s="68"/>
      <c r="SCD6" s="68"/>
      <c r="SCO6" s="68"/>
      <c r="SCP6" s="68"/>
      <c r="SDA6" s="68"/>
      <c r="SDB6" s="68"/>
      <c r="SDM6" s="68"/>
      <c r="SDN6" s="68"/>
      <c r="SDY6" s="68"/>
      <c r="SDZ6" s="68"/>
      <c r="SEK6" s="68"/>
      <c r="SEL6" s="68"/>
      <c r="SEW6" s="68"/>
      <c r="SEX6" s="68"/>
      <c r="SFI6" s="68"/>
      <c r="SFJ6" s="68"/>
      <c r="SFU6" s="68"/>
      <c r="SFV6" s="68"/>
      <c r="SGG6" s="68"/>
      <c r="SGH6" s="68"/>
      <c r="SGS6" s="68"/>
      <c r="SGT6" s="68"/>
      <c r="SHE6" s="68"/>
      <c r="SHF6" s="68"/>
      <c r="SHQ6" s="68"/>
      <c r="SHR6" s="68"/>
      <c r="SIC6" s="68"/>
      <c r="SID6" s="68"/>
      <c r="SIO6" s="68"/>
      <c r="SIP6" s="68"/>
      <c r="SJA6" s="68"/>
      <c r="SJB6" s="68"/>
      <c r="SJM6" s="68"/>
      <c r="SJN6" s="68"/>
      <c r="SJY6" s="68"/>
      <c r="SJZ6" s="68"/>
      <c r="SKK6" s="68"/>
      <c r="SKL6" s="68"/>
      <c r="SKW6" s="68"/>
      <c r="SKX6" s="68"/>
      <c r="SLI6" s="68"/>
      <c r="SLJ6" s="68"/>
      <c r="SLU6" s="68"/>
      <c r="SLV6" s="68"/>
      <c r="SMG6" s="68"/>
      <c r="SMH6" s="68"/>
      <c r="SMS6" s="68"/>
      <c r="SMT6" s="68"/>
      <c r="SNE6" s="68"/>
      <c r="SNF6" s="68"/>
      <c r="SNQ6" s="68"/>
      <c r="SNR6" s="68"/>
      <c r="SOC6" s="68"/>
      <c r="SOD6" s="68"/>
      <c r="SOO6" s="68"/>
      <c r="SOP6" s="68"/>
      <c r="SPA6" s="68"/>
      <c r="SPB6" s="68"/>
      <c r="SPM6" s="68"/>
      <c r="SPN6" s="68"/>
      <c r="SPY6" s="68"/>
      <c r="SPZ6" s="68"/>
      <c r="SQK6" s="68"/>
      <c r="SQL6" s="68"/>
      <c r="SQW6" s="68"/>
      <c r="SQX6" s="68"/>
      <c r="SRI6" s="68"/>
      <c r="SRJ6" s="68"/>
      <c r="SRU6" s="68"/>
      <c r="SRV6" s="68"/>
      <c r="SSG6" s="68"/>
      <c r="SSH6" s="68"/>
      <c r="SSS6" s="68"/>
      <c r="SST6" s="68"/>
      <c r="STE6" s="68"/>
      <c r="STF6" s="68"/>
      <c r="STQ6" s="68"/>
      <c r="STR6" s="68"/>
      <c r="SUC6" s="68"/>
      <c r="SUD6" s="68"/>
      <c r="SUO6" s="68"/>
      <c r="SUP6" s="68"/>
      <c r="SVA6" s="68"/>
      <c r="SVB6" s="68"/>
      <c r="SVM6" s="68"/>
      <c r="SVN6" s="68"/>
      <c r="SVY6" s="68"/>
      <c r="SVZ6" s="68"/>
      <c r="SWK6" s="68"/>
      <c r="SWL6" s="68"/>
      <c r="SWW6" s="68"/>
      <c r="SWX6" s="68"/>
      <c r="SXI6" s="68"/>
      <c r="SXJ6" s="68"/>
      <c r="SXU6" s="68"/>
      <c r="SXV6" s="68"/>
      <c r="SYG6" s="68"/>
      <c r="SYH6" s="68"/>
      <c r="SYS6" s="68"/>
      <c r="SYT6" s="68"/>
      <c r="SZE6" s="68"/>
      <c r="SZF6" s="68"/>
      <c r="SZQ6" s="68"/>
      <c r="SZR6" s="68"/>
      <c r="TAC6" s="68"/>
      <c r="TAD6" s="68"/>
      <c r="TAO6" s="68"/>
      <c r="TAP6" s="68"/>
      <c r="TBA6" s="68"/>
      <c r="TBB6" s="68"/>
      <c r="TBM6" s="68"/>
      <c r="TBN6" s="68"/>
      <c r="TBY6" s="68"/>
      <c r="TBZ6" s="68"/>
      <c r="TCK6" s="68"/>
      <c r="TCL6" s="68"/>
      <c r="TCW6" s="68"/>
      <c r="TCX6" s="68"/>
      <c r="TDI6" s="68"/>
      <c r="TDJ6" s="68"/>
      <c r="TDU6" s="68"/>
      <c r="TDV6" s="68"/>
      <c r="TEG6" s="68"/>
      <c r="TEH6" s="68"/>
      <c r="TES6" s="68"/>
      <c r="TET6" s="68"/>
      <c r="TFE6" s="68"/>
      <c r="TFF6" s="68"/>
      <c r="TFQ6" s="68"/>
      <c r="TFR6" s="68"/>
      <c r="TGC6" s="68"/>
      <c r="TGD6" s="68"/>
      <c r="TGO6" s="68"/>
      <c r="TGP6" s="68"/>
      <c r="THA6" s="68"/>
      <c r="THB6" s="68"/>
      <c r="THM6" s="68"/>
      <c r="THN6" s="68"/>
      <c r="THY6" s="68"/>
      <c r="THZ6" s="68"/>
      <c r="TIK6" s="68"/>
      <c r="TIL6" s="68"/>
      <c r="TIW6" s="68"/>
      <c r="TIX6" s="68"/>
      <c r="TJI6" s="68"/>
      <c r="TJJ6" s="68"/>
      <c r="TJU6" s="68"/>
      <c r="TJV6" s="68"/>
      <c r="TKG6" s="68"/>
      <c r="TKH6" s="68"/>
      <c r="TKS6" s="68"/>
      <c r="TKT6" s="68"/>
      <c r="TLE6" s="68"/>
      <c r="TLF6" s="68"/>
      <c r="TLQ6" s="68"/>
      <c r="TLR6" s="68"/>
      <c r="TMC6" s="68"/>
      <c r="TMD6" s="68"/>
      <c r="TMO6" s="68"/>
      <c r="TMP6" s="68"/>
      <c r="TNA6" s="68"/>
      <c r="TNB6" s="68"/>
      <c r="TNM6" s="68"/>
      <c r="TNN6" s="68"/>
      <c r="TNY6" s="68"/>
      <c r="TNZ6" s="68"/>
      <c r="TOK6" s="68"/>
      <c r="TOL6" s="68"/>
      <c r="TOW6" s="68"/>
      <c r="TOX6" s="68"/>
      <c r="TPI6" s="68"/>
      <c r="TPJ6" s="68"/>
      <c r="TPU6" s="68"/>
      <c r="TPV6" s="68"/>
      <c r="TQG6" s="68"/>
      <c r="TQH6" s="68"/>
      <c r="TQS6" s="68"/>
      <c r="TQT6" s="68"/>
      <c r="TRE6" s="68"/>
      <c r="TRF6" s="68"/>
      <c r="TRQ6" s="68"/>
      <c r="TRR6" s="68"/>
      <c r="TSC6" s="68"/>
      <c r="TSD6" s="68"/>
      <c r="TSO6" s="68"/>
      <c r="TSP6" s="68"/>
      <c r="TTA6" s="68"/>
      <c r="TTB6" s="68"/>
      <c r="TTM6" s="68"/>
      <c r="TTN6" s="68"/>
      <c r="TTY6" s="68"/>
      <c r="TTZ6" s="68"/>
      <c r="TUK6" s="68"/>
      <c r="TUL6" s="68"/>
      <c r="TUW6" s="68"/>
      <c r="TUX6" s="68"/>
      <c r="TVI6" s="68"/>
      <c r="TVJ6" s="68"/>
      <c r="TVU6" s="68"/>
      <c r="TVV6" s="68"/>
      <c r="TWG6" s="68"/>
      <c r="TWH6" s="68"/>
      <c r="TWS6" s="68"/>
      <c r="TWT6" s="68"/>
      <c r="TXE6" s="68"/>
      <c r="TXF6" s="68"/>
      <c r="TXQ6" s="68"/>
      <c r="TXR6" s="68"/>
      <c r="TYC6" s="68"/>
      <c r="TYD6" s="68"/>
      <c r="TYO6" s="68"/>
      <c r="TYP6" s="68"/>
      <c r="TZA6" s="68"/>
      <c r="TZB6" s="68"/>
      <c r="TZM6" s="68"/>
      <c r="TZN6" s="68"/>
      <c r="TZY6" s="68"/>
      <c r="TZZ6" s="68"/>
      <c r="UAK6" s="68"/>
      <c r="UAL6" s="68"/>
      <c r="UAW6" s="68"/>
      <c r="UAX6" s="68"/>
      <c r="UBI6" s="68"/>
      <c r="UBJ6" s="68"/>
      <c r="UBU6" s="68"/>
      <c r="UBV6" s="68"/>
      <c r="UCG6" s="68"/>
      <c r="UCH6" s="68"/>
      <c r="UCS6" s="68"/>
      <c r="UCT6" s="68"/>
      <c r="UDE6" s="68"/>
      <c r="UDF6" s="68"/>
      <c r="UDQ6" s="68"/>
      <c r="UDR6" s="68"/>
      <c r="UEC6" s="68"/>
      <c r="UED6" s="68"/>
      <c r="UEO6" s="68"/>
      <c r="UEP6" s="68"/>
      <c r="UFA6" s="68"/>
      <c r="UFB6" s="68"/>
      <c r="UFM6" s="68"/>
      <c r="UFN6" s="68"/>
      <c r="UFY6" s="68"/>
      <c r="UFZ6" s="68"/>
      <c r="UGK6" s="68"/>
      <c r="UGL6" s="68"/>
      <c r="UGW6" s="68"/>
      <c r="UGX6" s="68"/>
      <c r="UHI6" s="68"/>
      <c r="UHJ6" s="68"/>
      <c r="UHU6" s="68"/>
      <c r="UHV6" s="68"/>
      <c r="UIG6" s="68"/>
      <c r="UIH6" s="68"/>
      <c r="UIS6" s="68"/>
      <c r="UIT6" s="68"/>
      <c r="UJE6" s="68"/>
      <c r="UJF6" s="68"/>
      <c r="UJQ6" s="68"/>
      <c r="UJR6" s="68"/>
      <c r="UKC6" s="68"/>
      <c r="UKD6" s="68"/>
      <c r="UKO6" s="68"/>
      <c r="UKP6" s="68"/>
      <c r="ULA6" s="68"/>
      <c r="ULB6" s="68"/>
      <c r="ULM6" s="68"/>
      <c r="ULN6" s="68"/>
      <c r="ULY6" s="68"/>
      <c r="ULZ6" s="68"/>
      <c r="UMK6" s="68"/>
      <c r="UML6" s="68"/>
      <c r="UMW6" s="68"/>
      <c r="UMX6" s="68"/>
      <c r="UNI6" s="68"/>
      <c r="UNJ6" s="68"/>
      <c r="UNU6" s="68"/>
      <c r="UNV6" s="68"/>
      <c r="UOG6" s="68"/>
      <c r="UOH6" s="68"/>
      <c r="UOS6" s="68"/>
      <c r="UOT6" s="68"/>
      <c r="UPE6" s="68"/>
      <c r="UPF6" s="68"/>
      <c r="UPQ6" s="68"/>
      <c r="UPR6" s="68"/>
      <c r="UQC6" s="68"/>
      <c r="UQD6" s="68"/>
      <c r="UQO6" s="68"/>
      <c r="UQP6" s="68"/>
      <c r="URA6" s="68"/>
      <c r="URB6" s="68"/>
      <c r="URM6" s="68"/>
      <c r="URN6" s="68"/>
      <c r="URY6" s="68"/>
      <c r="URZ6" s="68"/>
      <c r="USK6" s="68"/>
      <c r="USL6" s="68"/>
      <c r="USW6" s="68"/>
      <c r="USX6" s="68"/>
      <c r="UTI6" s="68"/>
      <c r="UTJ6" s="68"/>
      <c r="UTU6" s="68"/>
      <c r="UTV6" s="68"/>
      <c r="UUG6" s="68"/>
      <c r="UUH6" s="68"/>
      <c r="UUS6" s="68"/>
      <c r="UUT6" s="68"/>
      <c r="UVE6" s="68"/>
      <c r="UVF6" s="68"/>
      <c r="UVQ6" s="68"/>
      <c r="UVR6" s="68"/>
      <c r="UWC6" s="68"/>
      <c r="UWD6" s="68"/>
      <c r="UWO6" s="68"/>
      <c r="UWP6" s="68"/>
      <c r="UXA6" s="68"/>
      <c r="UXB6" s="68"/>
      <c r="UXM6" s="68"/>
      <c r="UXN6" s="68"/>
      <c r="UXY6" s="68"/>
      <c r="UXZ6" s="68"/>
      <c r="UYK6" s="68"/>
      <c r="UYL6" s="68"/>
      <c r="UYW6" s="68"/>
      <c r="UYX6" s="68"/>
      <c r="UZI6" s="68"/>
      <c r="UZJ6" s="68"/>
      <c r="UZU6" s="68"/>
      <c r="UZV6" s="68"/>
      <c r="VAG6" s="68"/>
      <c r="VAH6" s="68"/>
      <c r="VAS6" s="68"/>
      <c r="VAT6" s="68"/>
      <c r="VBE6" s="68"/>
      <c r="VBF6" s="68"/>
      <c r="VBQ6" s="68"/>
      <c r="VBR6" s="68"/>
      <c r="VCC6" s="68"/>
      <c r="VCD6" s="68"/>
      <c r="VCO6" s="68"/>
      <c r="VCP6" s="68"/>
      <c r="VDA6" s="68"/>
      <c r="VDB6" s="68"/>
      <c r="VDM6" s="68"/>
      <c r="VDN6" s="68"/>
      <c r="VDY6" s="68"/>
      <c r="VDZ6" s="68"/>
      <c r="VEK6" s="68"/>
      <c r="VEL6" s="68"/>
      <c r="VEW6" s="68"/>
      <c r="VEX6" s="68"/>
      <c r="VFI6" s="68"/>
      <c r="VFJ6" s="68"/>
      <c r="VFU6" s="68"/>
      <c r="VFV6" s="68"/>
      <c r="VGG6" s="68"/>
      <c r="VGH6" s="68"/>
      <c r="VGS6" s="68"/>
      <c r="VGT6" s="68"/>
      <c r="VHE6" s="68"/>
      <c r="VHF6" s="68"/>
      <c r="VHQ6" s="68"/>
      <c r="VHR6" s="68"/>
      <c r="VIC6" s="68"/>
      <c r="VID6" s="68"/>
      <c r="VIO6" s="68"/>
      <c r="VIP6" s="68"/>
      <c r="VJA6" s="68"/>
      <c r="VJB6" s="68"/>
      <c r="VJM6" s="68"/>
      <c r="VJN6" s="68"/>
      <c r="VJY6" s="68"/>
      <c r="VJZ6" s="68"/>
      <c r="VKK6" s="68"/>
      <c r="VKL6" s="68"/>
      <c r="VKW6" s="68"/>
      <c r="VKX6" s="68"/>
      <c r="VLI6" s="68"/>
      <c r="VLJ6" s="68"/>
      <c r="VLU6" s="68"/>
      <c r="VLV6" s="68"/>
      <c r="VMG6" s="68"/>
      <c r="VMH6" s="68"/>
      <c r="VMS6" s="68"/>
      <c r="VMT6" s="68"/>
      <c r="VNE6" s="68"/>
      <c r="VNF6" s="68"/>
      <c r="VNQ6" s="68"/>
      <c r="VNR6" s="68"/>
      <c r="VOC6" s="68"/>
      <c r="VOD6" s="68"/>
      <c r="VOO6" s="68"/>
      <c r="VOP6" s="68"/>
      <c r="VPA6" s="68"/>
      <c r="VPB6" s="68"/>
      <c r="VPM6" s="68"/>
      <c r="VPN6" s="68"/>
      <c r="VPY6" s="68"/>
      <c r="VPZ6" s="68"/>
      <c r="VQK6" s="68"/>
      <c r="VQL6" s="68"/>
      <c r="VQW6" s="68"/>
      <c r="VQX6" s="68"/>
      <c r="VRI6" s="68"/>
      <c r="VRJ6" s="68"/>
      <c r="VRU6" s="68"/>
      <c r="VRV6" s="68"/>
      <c r="VSG6" s="68"/>
      <c r="VSH6" s="68"/>
      <c r="VSS6" s="68"/>
      <c r="VST6" s="68"/>
      <c r="VTE6" s="68"/>
      <c r="VTF6" s="68"/>
      <c r="VTQ6" s="68"/>
      <c r="VTR6" s="68"/>
      <c r="VUC6" s="68"/>
      <c r="VUD6" s="68"/>
      <c r="VUO6" s="68"/>
      <c r="VUP6" s="68"/>
      <c r="VVA6" s="68"/>
      <c r="VVB6" s="68"/>
      <c r="VVM6" s="68"/>
      <c r="VVN6" s="68"/>
      <c r="VVY6" s="68"/>
      <c r="VVZ6" s="68"/>
      <c r="VWK6" s="68"/>
      <c r="VWL6" s="68"/>
      <c r="VWW6" s="68"/>
      <c r="VWX6" s="68"/>
      <c r="VXI6" s="68"/>
      <c r="VXJ6" s="68"/>
      <c r="VXU6" s="68"/>
      <c r="VXV6" s="68"/>
      <c r="VYG6" s="68"/>
      <c r="VYH6" s="68"/>
      <c r="VYS6" s="68"/>
      <c r="VYT6" s="68"/>
      <c r="VZE6" s="68"/>
      <c r="VZF6" s="68"/>
      <c r="VZQ6" s="68"/>
      <c r="VZR6" s="68"/>
      <c r="WAC6" s="68"/>
      <c r="WAD6" s="68"/>
      <c r="WAO6" s="68"/>
      <c r="WAP6" s="68"/>
      <c r="WBA6" s="68"/>
      <c r="WBB6" s="68"/>
      <c r="WBM6" s="68"/>
      <c r="WBN6" s="68"/>
      <c r="WBY6" s="68"/>
      <c r="WBZ6" s="68"/>
      <c r="WCK6" s="68"/>
      <c r="WCL6" s="68"/>
      <c r="WCW6" s="68"/>
      <c r="WCX6" s="68"/>
      <c r="WDI6" s="68"/>
      <c r="WDJ6" s="68"/>
      <c r="WDU6" s="68"/>
      <c r="WDV6" s="68"/>
      <c r="WEG6" s="68"/>
      <c r="WEH6" s="68"/>
      <c r="WES6" s="68"/>
      <c r="WET6" s="68"/>
      <c r="WFE6" s="68"/>
      <c r="WFF6" s="68"/>
      <c r="WFQ6" s="68"/>
      <c r="WFR6" s="68"/>
      <c r="WGC6" s="68"/>
      <c r="WGD6" s="68"/>
      <c r="WGO6" s="68"/>
      <c r="WGP6" s="68"/>
      <c r="WHA6" s="68"/>
      <c r="WHB6" s="68"/>
      <c r="WHM6" s="68"/>
      <c r="WHN6" s="68"/>
      <c r="WHY6" s="68"/>
      <c r="WHZ6" s="68"/>
      <c r="WIK6" s="68"/>
      <c r="WIL6" s="68"/>
      <c r="WIW6" s="68"/>
      <c r="WIX6" s="68"/>
      <c r="WJI6" s="68"/>
      <c r="WJJ6" s="68"/>
      <c r="WJU6" s="68"/>
      <c r="WJV6" s="68"/>
      <c r="WKG6" s="68"/>
      <c r="WKH6" s="68"/>
      <c r="WKS6" s="68"/>
      <c r="WKT6" s="68"/>
      <c r="WLE6" s="68"/>
      <c r="WLF6" s="68"/>
      <c r="WLQ6" s="68"/>
      <c r="WLR6" s="68"/>
      <c r="WMC6" s="68"/>
      <c r="WMD6" s="68"/>
      <c r="WMO6" s="68"/>
      <c r="WMP6" s="68"/>
      <c r="WNA6" s="68"/>
      <c r="WNB6" s="68"/>
      <c r="WNM6" s="68"/>
      <c r="WNN6" s="68"/>
      <c r="WNY6" s="68"/>
      <c r="WNZ6" s="68"/>
      <c r="WOK6" s="68"/>
      <c r="WOL6" s="68"/>
      <c r="WOW6" s="68"/>
      <c r="WOX6" s="68"/>
      <c r="WPI6" s="68"/>
      <c r="WPJ6" s="68"/>
      <c r="WPU6" s="68"/>
      <c r="WPV6" s="68"/>
      <c r="WQG6" s="68"/>
      <c r="WQH6" s="68"/>
      <c r="WQS6" s="68"/>
      <c r="WQT6" s="68"/>
      <c r="WRE6" s="68"/>
      <c r="WRF6" s="68"/>
      <c r="WRQ6" s="68"/>
      <c r="WRR6" s="68"/>
      <c r="WSC6" s="68"/>
      <c r="WSD6" s="68"/>
      <c r="WSO6" s="68"/>
      <c r="WSP6" s="68"/>
      <c r="WTA6" s="68"/>
      <c r="WTB6" s="68"/>
      <c r="WTM6" s="68"/>
      <c r="WTN6" s="68"/>
      <c r="WTY6" s="68"/>
      <c r="WTZ6" s="68"/>
      <c r="WUK6" s="68"/>
      <c r="WUL6" s="68"/>
      <c r="WUW6" s="68"/>
      <c r="WUX6" s="68"/>
      <c r="WVI6" s="68"/>
      <c r="WVJ6" s="68"/>
      <c r="WVU6" s="68"/>
      <c r="WVV6" s="68"/>
      <c r="WWG6" s="68"/>
      <c r="WWH6" s="68"/>
      <c r="WWS6" s="68"/>
      <c r="WWT6" s="68"/>
      <c r="WXE6" s="68"/>
      <c r="WXF6" s="68"/>
      <c r="WXQ6" s="68"/>
      <c r="WXR6" s="68"/>
      <c r="WYC6" s="68"/>
      <c r="WYD6" s="68"/>
      <c r="WYO6" s="68"/>
      <c r="WYP6" s="68"/>
      <c r="WZA6" s="68"/>
      <c r="WZB6" s="68"/>
      <c r="WZM6" s="68"/>
      <c r="WZN6" s="68"/>
      <c r="WZY6" s="68"/>
      <c r="WZZ6" s="68"/>
      <c r="XAK6" s="68"/>
      <c r="XAL6" s="68"/>
      <c r="XAW6" s="68"/>
      <c r="XAX6" s="68"/>
      <c r="XBI6" s="68"/>
      <c r="XBJ6" s="68"/>
      <c r="XBU6" s="68"/>
      <c r="XBV6" s="68"/>
      <c r="XCG6" s="68"/>
      <c r="XCH6" s="68"/>
      <c r="XCS6" s="68"/>
      <c r="XCT6" s="68"/>
      <c r="XDE6" s="68"/>
      <c r="XDF6" s="68"/>
      <c r="XDQ6" s="68"/>
      <c r="XDR6" s="68"/>
      <c r="XEC6" s="68"/>
      <c r="XED6" s="68"/>
      <c r="XEO6" s="68"/>
      <c r="XEP6" s="68"/>
      <c r="XFA6" s="68"/>
      <c r="XFB6" s="68"/>
    </row>
    <row r="7" spans="1:1022 1033:2042 2053:3062 3073:4094 4105:5114 5125:6134 6145:7166 7177:8186 8197:9206 9217:10238 10249:11258 11269:12278 12289:13310 13321:14330 14341:15350 15361:16382" ht="16.5" customHeight="1" thickBot="1" x14ac:dyDescent="0.3"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</row>
    <row r="8" spans="1:1022 1033:2042 2053:3062 3073:4094 4105:5114 5125:6134 6145:7166 7177:8186 8197:9206 9217:10238 10249:11258 11269:12278 12289:13310 13321:14330 14341:15350 15361:16382" ht="31.5" customHeight="1" thickBot="1" x14ac:dyDescent="0.3">
      <c r="B8" s="44"/>
      <c r="C8" s="282" t="s">
        <v>611</v>
      </c>
      <c r="D8" s="283"/>
      <c r="E8" s="190">
        <f>SUM(N13:N94)</f>
        <v>0</v>
      </c>
      <c r="F8" s="71"/>
      <c r="G8" s="71"/>
      <c r="H8" s="44"/>
      <c r="I8" s="44"/>
      <c r="J8" s="44"/>
      <c r="K8" s="44"/>
      <c r="L8" s="44"/>
    </row>
    <row r="11" spans="1:1022 1033:2042 2053:3062 3073:4094 4105:5114 5125:6134 6145:7166 7177:8186 8197:9206 9217:10238 10249:11258 11269:12278 12289:13310 13321:14330 14341:15350 15361:16382" ht="15.75" thickBot="1" x14ac:dyDescent="0.3"/>
    <row r="12" spans="1:1022 1033:2042 2053:3062 3073:4094 4105:5114 5125:6134 6145:7166 7177:8186 8197:9206 9217:10238 10249:11258 11269:12278 12289:13310 13321:14330 14341:15350 15361:16382" ht="114.95" customHeight="1" thickBot="1" x14ac:dyDescent="0.3">
      <c r="B12" s="162" t="s">
        <v>1</v>
      </c>
      <c r="C12" s="217" t="s">
        <v>2</v>
      </c>
      <c r="D12" s="217" t="s">
        <v>1004</v>
      </c>
      <c r="E12" s="217" t="s">
        <v>15</v>
      </c>
      <c r="F12" s="217" t="s">
        <v>6</v>
      </c>
      <c r="G12" s="217" t="s">
        <v>618</v>
      </c>
      <c r="H12" s="217" t="s">
        <v>619</v>
      </c>
      <c r="I12" s="217" t="s">
        <v>21</v>
      </c>
      <c r="J12" s="222" t="s">
        <v>17</v>
      </c>
      <c r="K12" s="217" t="s">
        <v>16</v>
      </c>
      <c r="L12" s="218" t="s">
        <v>1003</v>
      </c>
      <c r="M12" s="218" t="s">
        <v>904</v>
      </c>
      <c r="N12" s="219" t="s">
        <v>22</v>
      </c>
    </row>
    <row r="13" spans="1:1022 1033:2042 2053:3062 3073:4094 4105:5114 5125:6134 6145:7166 7177:8186 8197:9206 9217:10238 10249:11258 11269:12278 12289:13310 13321:14330 14341:15350 15361:16382" s="85" customFormat="1" ht="83.25" customHeight="1" x14ac:dyDescent="0.25">
      <c r="A13" s="163" t="str">
        <f t="shared" ref="A13:A44" si="0">IFERROR(IF(ISBLANK(E13),"",INDEX(Naction,MATCH(E13,Code_SA_Total,0))),"")</f>
        <v/>
      </c>
      <c r="B13" s="234"/>
      <c r="C13" s="215" t="str">
        <f t="shared" ref="C13:C44" si="1">IFERROR(IF(ISBLANK(B13),"",INDEX(Sites,MATCH(B13,Code_Site,0))),"")</f>
        <v/>
      </c>
      <c r="D13" s="220"/>
      <c r="E13" s="235"/>
      <c r="F13" s="215" t="str">
        <f>IFERROR(IF(ISBLANK(E13),"",INDEX(Action,MATCH(E13,Code_Action_Total,0))),"")</f>
        <v/>
      </c>
      <c r="G13" s="236"/>
      <c r="H13" s="215" t="str">
        <f t="shared" ref="H13:H44" si="2">IFERROR(IF(ISBLANK(G13),"",IF(D13="Oui",INDEX(Sous_Action_Foret,(MATCH(G13,SO_12,0))),INDEX(Sous_Action,(MATCH(G13,S_Action,0))))),"")</f>
        <v/>
      </c>
      <c r="I13" s="216" t="str">
        <f t="shared" ref="I13:I44" si="3">IFERROR(IF(ISBLANK(G13),"",INDEX(Montant,(MATCH(G13,S_Action,0)))),"")</f>
        <v/>
      </c>
      <c r="J13" s="215" t="str">
        <f t="shared" ref="J13:J44" si="4">IFERROR(IF(ISBLANK(G13),"",INDEX(Unit,(MATCH(G13,S_Action,0)))),"")</f>
        <v/>
      </c>
      <c r="K13" s="235"/>
      <c r="L13" s="215" t="str">
        <f>IFERROR(IF(ISBLANK(G13),"",IF(AND(E13="F12i",G13&lt;&gt;"Ilot Natura 2000"),"Total sous Action Arbres Sénescents plafonné à 2500 € par ha.Un minimum de 0,5 ha doit être contractualisé. ", IF(AND(E13="F12i",G13="Ilot Natura 2000")," L’îlot doit faire une surface minimum de 0,5 ha et doit comporter au moins 10 tiges par hectare éligible à la sous-action 1.", IF(INDEX(Valid,(MATCH(G13,S_Action,0)))="X","Le nombre d'intervention pour cette action est de 1","")))),"")</f>
        <v/>
      </c>
      <c r="M13" s="238"/>
      <c r="N13" s="216" t="str">
        <f>IFERROR(IF(ISBLANK(I13),"",IF(L13="",K13*I13*M13,K13*I13)),"")</f>
        <v/>
      </c>
    </row>
    <row r="14" spans="1:1022 1033:2042 2053:3062 3073:4094 4105:5114 5125:6134 6145:7166 7177:8186 8197:9206 9217:10238 10249:11258 11269:12278 12289:13310 13321:14330 14341:15350 15361:16382" ht="83.25" customHeight="1" x14ac:dyDescent="0.25">
      <c r="A14" s="163" t="str">
        <f t="shared" si="0"/>
        <v/>
      </c>
      <c r="B14" s="234"/>
      <c r="C14" s="200" t="str">
        <f t="shared" si="1"/>
        <v/>
      </c>
      <c r="D14" s="169"/>
      <c r="E14" s="234"/>
      <c r="F14" s="200" t="str">
        <f t="shared" ref="F14:F44" si="5">IFERROR(IF(ISBLANK(E14),"",INDEX(Action,MATCH(E14,Code_Action_Total,0))),"")</f>
        <v/>
      </c>
      <c r="G14" s="237"/>
      <c r="H14" s="200" t="str">
        <f t="shared" si="2"/>
        <v/>
      </c>
      <c r="I14" s="201" t="str">
        <f t="shared" si="3"/>
        <v/>
      </c>
      <c r="J14" s="200" t="str">
        <f t="shared" si="4"/>
        <v/>
      </c>
      <c r="K14" s="234"/>
      <c r="L14" s="200" t="str">
        <f t="shared" ref="L14:L44" si="6">IFERROR(IF(ISBLANK(G14),"",IF(AND(E14="F12i",G14&lt;&gt;"Ilot Natura 2000"),"Total sous Action Arbres Sénescents plafonné à 2500 euros par ha",IF(INDEX(Valid,(MATCH(G14,S_Action,0)))="X","Le nombre d'intervention pour cette action est de 1",""))),"")</f>
        <v/>
      </c>
      <c r="M14" s="239"/>
      <c r="N14" s="201" t="str">
        <f t="shared" ref="N14:N63" si="7">IFERROR(IF(ISBLANK(I14),"",IF(L14="",K14*I14*M14,K14*I14)),"")</f>
        <v/>
      </c>
    </row>
    <row r="15" spans="1:1022 1033:2042 2053:3062 3073:4094 4105:5114 5125:6134 6145:7166 7177:8186 8197:9206 9217:10238 10249:11258 11269:12278 12289:13310 13321:14330 14341:15350 15361:16382" ht="83.25" customHeight="1" x14ac:dyDescent="0.25">
      <c r="A15" s="163" t="str">
        <f t="shared" si="0"/>
        <v/>
      </c>
      <c r="B15" s="234"/>
      <c r="C15" s="200" t="str">
        <f t="shared" si="1"/>
        <v/>
      </c>
      <c r="D15" s="169"/>
      <c r="E15" s="234"/>
      <c r="F15" s="200" t="str">
        <f t="shared" si="5"/>
        <v/>
      </c>
      <c r="G15" s="237"/>
      <c r="H15" s="200" t="str">
        <f t="shared" si="2"/>
        <v/>
      </c>
      <c r="I15" s="201" t="str">
        <f t="shared" si="3"/>
        <v/>
      </c>
      <c r="J15" s="200" t="str">
        <f t="shared" si="4"/>
        <v/>
      </c>
      <c r="K15" s="234"/>
      <c r="L15" s="200" t="str">
        <f t="shared" si="6"/>
        <v/>
      </c>
      <c r="M15" s="239"/>
      <c r="N15" s="201" t="str">
        <f t="shared" si="7"/>
        <v/>
      </c>
    </row>
    <row r="16" spans="1:1022 1033:2042 2053:3062 3073:4094 4105:5114 5125:6134 6145:7166 7177:8186 8197:9206 9217:10238 10249:11258 11269:12278 12289:13310 13321:14330 14341:15350 15361:16382" ht="83.25" customHeight="1" x14ac:dyDescent="0.25">
      <c r="A16" s="163" t="str">
        <f t="shared" si="0"/>
        <v/>
      </c>
      <c r="B16" s="234"/>
      <c r="C16" s="200" t="str">
        <f t="shared" si="1"/>
        <v/>
      </c>
      <c r="D16" s="169"/>
      <c r="E16" s="234"/>
      <c r="F16" s="200" t="str">
        <f t="shared" si="5"/>
        <v/>
      </c>
      <c r="G16" s="237"/>
      <c r="H16" s="200" t="str">
        <f t="shared" si="2"/>
        <v/>
      </c>
      <c r="I16" s="201" t="str">
        <f t="shared" si="3"/>
        <v/>
      </c>
      <c r="J16" s="200" t="str">
        <f t="shared" si="4"/>
        <v/>
      </c>
      <c r="K16" s="234"/>
      <c r="L16" s="200" t="str">
        <f t="shared" si="6"/>
        <v/>
      </c>
      <c r="M16" s="239"/>
      <c r="N16" s="201" t="str">
        <f t="shared" si="7"/>
        <v/>
      </c>
    </row>
    <row r="17" spans="1:14" ht="83.25" customHeight="1" x14ac:dyDescent="0.25">
      <c r="A17" s="163" t="str">
        <f t="shared" si="0"/>
        <v/>
      </c>
      <c r="B17" s="234"/>
      <c r="C17" s="200" t="str">
        <f t="shared" si="1"/>
        <v/>
      </c>
      <c r="D17" s="169"/>
      <c r="E17" s="234"/>
      <c r="F17" s="200" t="str">
        <f t="shared" si="5"/>
        <v/>
      </c>
      <c r="G17" s="237"/>
      <c r="H17" s="200" t="str">
        <f t="shared" si="2"/>
        <v/>
      </c>
      <c r="I17" s="201" t="str">
        <f t="shared" si="3"/>
        <v/>
      </c>
      <c r="J17" s="200" t="str">
        <f t="shared" si="4"/>
        <v/>
      </c>
      <c r="K17" s="234"/>
      <c r="L17" s="200" t="str">
        <f t="shared" si="6"/>
        <v/>
      </c>
      <c r="M17" s="239"/>
      <c r="N17" s="201" t="str">
        <f t="shared" si="7"/>
        <v/>
      </c>
    </row>
    <row r="18" spans="1:14" ht="83.25" customHeight="1" x14ac:dyDescent="0.25">
      <c r="A18" s="163" t="str">
        <f t="shared" si="0"/>
        <v/>
      </c>
      <c r="B18" s="234"/>
      <c r="C18" s="200" t="str">
        <f t="shared" si="1"/>
        <v/>
      </c>
      <c r="D18" s="169"/>
      <c r="E18" s="234"/>
      <c r="F18" s="200" t="str">
        <f t="shared" si="5"/>
        <v/>
      </c>
      <c r="G18" s="237"/>
      <c r="H18" s="200" t="str">
        <f t="shared" si="2"/>
        <v/>
      </c>
      <c r="I18" s="201" t="str">
        <f t="shared" si="3"/>
        <v/>
      </c>
      <c r="J18" s="200" t="str">
        <f t="shared" si="4"/>
        <v/>
      </c>
      <c r="K18" s="234"/>
      <c r="L18" s="200" t="str">
        <f t="shared" si="6"/>
        <v/>
      </c>
      <c r="M18" s="239"/>
      <c r="N18" s="201" t="str">
        <f t="shared" si="7"/>
        <v/>
      </c>
    </row>
    <row r="19" spans="1:14" ht="83.25" customHeight="1" x14ac:dyDescent="0.25">
      <c r="A19" s="163" t="str">
        <f t="shared" si="0"/>
        <v/>
      </c>
      <c r="B19" s="234"/>
      <c r="C19" s="200" t="str">
        <f t="shared" si="1"/>
        <v/>
      </c>
      <c r="D19" s="169"/>
      <c r="E19" s="234"/>
      <c r="F19" s="200" t="str">
        <f t="shared" si="5"/>
        <v/>
      </c>
      <c r="G19" s="237"/>
      <c r="H19" s="200" t="str">
        <f t="shared" si="2"/>
        <v/>
      </c>
      <c r="I19" s="201" t="str">
        <f t="shared" si="3"/>
        <v/>
      </c>
      <c r="J19" s="200" t="str">
        <f t="shared" si="4"/>
        <v/>
      </c>
      <c r="K19" s="234"/>
      <c r="L19" s="200" t="str">
        <f t="shared" si="6"/>
        <v/>
      </c>
      <c r="M19" s="239"/>
      <c r="N19" s="201" t="str">
        <f t="shared" si="7"/>
        <v/>
      </c>
    </row>
    <row r="20" spans="1:14" ht="83.25" customHeight="1" x14ac:dyDescent="0.25">
      <c r="A20" s="163" t="str">
        <f t="shared" si="0"/>
        <v/>
      </c>
      <c r="B20" s="234"/>
      <c r="C20" s="200" t="str">
        <f t="shared" si="1"/>
        <v/>
      </c>
      <c r="D20" s="169"/>
      <c r="E20" s="234"/>
      <c r="F20" s="200" t="str">
        <f t="shared" si="5"/>
        <v/>
      </c>
      <c r="G20" s="237"/>
      <c r="H20" s="200" t="str">
        <f t="shared" si="2"/>
        <v/>
      </c>
      <c r="I20" s="201" t="str">
        <f t="shared" si="3"/>
        <v/>
      </c>
      <c r="J20" s="200" t="str">
        <f t="shared" si="4"/>
        <v/>
      </c>
      <c r="K20" s="234"/>
      <c r="L20" s="200" t="str">
        <f t="shared" si="6"/>
        <v/>
      </c>
      <c r="M20" s="239"/>
      <c r="N20" s="201" t="str">
        <f t="shared" si="7"/>
        <v/>
      </c>
    </row>
    <row r="21" spans="1:14" ht="83.25" customHeight="1" x14ac:dyDescent="0.25">
      <c r="A21" s="163" t="str">
        <f t="shared" si="0"/>
        <v/>
      </c>
      <c r="B21" s="234"/>
      <c r="C21" s="200" t="str">
        <f t="shared" si="1"/>
        <v/>
      </c>
      <c r="D21" s="169"/>
      <c r="E21" s="234"/>
      <c r="F21" s="200" t="str">
        <f t="shared" si="5"/>
        <v/>
      </c>
      <c r="G21" s="237"/>
      <c r="H21" s="200" t="str">
        <f t="shared" si="2"/>
        <v/>
      </c>
      <c r="I21" s="201" t="str">
        <f t="shared" si="3"/>
        <v/>
      </c>
      <c r="J21" s="200" t="str">
        <f t="shared" si="4"/>
        <v/>
      </c>
      <c r="K21" s="234"/>
      <c r="L21" s="200" t="str">
        <f t="shared" si="6"/>
        <v/>
      </c>
      <c r="M21" s="239"/>
      <c r="N21" s="201" t="str">
        <f t="shared" si="7"/>
        <v/>
      </c>
    </row>
    <row r="22" spans="1:14" ht="83.25" customHeight="1" x14ac:dyDescent="0.25">
      <c r="A22" s="163" t="str">
        <f t="shared" si="0"/>
        <v/>
      </c>
      <c r="B22" s="234"/>
      <c r="C22" s="200" t="str">
        <f t="shared" si="1"/>
        <v/>
      </c>
      <c r="D22" s="169"/>
      <c r="E22" s="234"/>
      <c r="F22" s="200" t="str">
        <f t="shared" si="5"/>
        <v/>
      </c>
      <c r="G22" s="237"/>
      <c r="H22" s="200" t="str">
        <f t="shared" si="2"/>
        <v/>
      </c>
      <c r="I22" s="201" t="str">
        <f t="shared" si="3"/>
        <v/>
      </c>
      <c r="J22" s="200" t="str">
        <f t="shared" si="4"/>
        <v/>
      </c>
      <c r="K22" s="234"/>
      <c r="L22" s="200" t="str">
        <f t="shared" si="6"/>
        <v/>
      </c>
      <c r="M22" s="239"/>
      <c r="N22" s="201" t="str">
        <f t="shared" si="7"/>
        <v/>
      </c>
    </row>
    <row r="23" spans="1:14" ht="83.25" customHeight="1" x14ac:dyDescent="0.25">
      <c r="A23" s="163" t="str">
        <f t="shared" si="0"/>
        <v/>
      </c>
      <c r="B23" s="234"/>
      <c r="C23" s="200" t="str">
        <f t="shared" si="1"/>
        <v/>
      </c>
      <c r="D23" s="169"/>
      <c r="E23" s="234"/>
      <c r="F23" s="200" t="str">
        <f t="shared" si="5"/>
        <v/>
      </c>
      <c r="G23" s="237"/>
      <c r="H23" s="200" t="str">
        <f t="shared" si="2"/>
        <v/>
      </c>
      <c r="I23" s="201" t="str">
        <f t="shared" si="3"/>
        <v/>
      </c>
      <c r="J23" s="200" t="str">
        <f t="shared" si="4"/>
        <v/>
      </c>
      <c r="K23" s="234"/>
      <c r="L23" s="200" t="str">
        <f t="shared" si="6"/>
        <v/>
      </c>
      <c r="M23" s="239"/>
      <c r="N23" s="201" t="str">
        <f t="shared" si="7"/>
        <v/>
      </c>
    </row>
    <row r="24" spans="1:14" ht="83.25" customHeight="1" x14ac:dyDescent="0.25">
      <c r="A24" s="163" t="str">
        <f t="shared" si="0"/>
        <v/>
      </c>
      <c r="B24" s="234"/>
      <c r="C24" s="200" t="str">
        <f t="shared" si="1"/>
        <v/>
      </c>
      <c r="D24" s="169"/>
      <c r="E24" s="234"/>
      <c r="F24" s="200" t="str">
        <f t="shared" si="5"/>
        <v/>
      </c>
      <c r="G24" s="237"/>
      <c r="H24" s="200" t="str">
        <f t="shared" si="2"/>
        <v/>
      </c>
      <c r="I24" s="201" t="str">
        <f t="shared" si="3"/>
        <v/>
      </c>
      <c r="J24" s="200" t="str">
        <f t="shared" si="4"/>
        <v/>
      </c>
      <c r="K24" s="234"/>
      <c r="L24" s="200" t="str">
        <f t="shared" si="6"/>
        <v/>
      </c>
      <c r="M24" s="239"/>
      <c r="N24" s="201" t="str">
        <f t="shared" si="7"/>
        <v/>
      </c>
    </row>
    <row r="25" spans="1:14" ht="83.25" customHeight="1" x14ac:dyDescent="0.25">
      <c r="A25" s="163" t="str">
        <f t="shared" si="0"/>
        <v/>
      </c>
      <c r="B25" s="234"/>
      <c r="C25" s="200" t="str">
        <f t="shared" si="1"/>
        <v/>
      </c>
      <c r="D25" s="169"/>
      <c r="E25" s="234"/>
      <c r="F25" s="200" t="str">
        <f t="shared" si="5"/>
        <v/>
      </c>
      <c r="G25" s="237"/>
      <c r="H25" s="200" t="str">
        <f t="shared" si="2"/>
        <v/>
      </c>
      <c r="I25" s="201" t="str">
        <f t="shared" si="3"/>
        <v/>
      </c>
      <c r="J25" s="200" t="str">
        <f t="shared" si="4"/>
        <v/>
      </c>
      <c r="K25" s="234"/>
      <c r="L25" s="200" t="str">
        <f t="shared" si="6"/>
        <v/>
      </c>
      <c r="M25" s="239"/>
      <c r="N25" s="201" t="str">
        <f t="shared" si="7"/>
        <v/>
      </c>
    </row>
    <row r="26" spans="1:14" ht="83.25" customHeight="1" x14ac:dyDescent="0.25">
      <c r="A26" s="163" t="str">
        <f t="shared" si="0"/>
        <v/>
      </c>
      <c r="B26" s="234"/>
      <c r="C26" s="200" t="str">
        <f t="shared" si="1"/>
        <v/>
      </c>
      <c r="D26" s="169"/>
      <c r="E26" s="234"/>
      <c r="F26" s="200" t="str">
        <f t="shared" si="5"/>
        <v/>
      </c>
      <c r="G26" s="237"/>
      <c r="H26" s="200" t="str">
        <f t="shared" si="2"/>
        <v/>
      </c>
      <c r="I26" s="201" t="str">
        <f t="shared" si="3"/>
        <v/>
      </c>
      <c r="J26" s="200" t="str">
        <f t="shared" si="4"/>
        <v/>
      </c>
      <c r="K26" s="234"/>
      <c r="L26" s="200" t="str">
        <f t="shared" si="6"/>
        <v/>
      </c>
      <c r="M26" s="239"/>
      <c r="N26" s="201" t="str">
        <f t="shared" si="7"/>
        <v/>
      </c>
    </row>
    <row r="27" spans="1:14" ht="83.25" customHeight="1" x14ac:dyDescent="0.25">
      <c r="A27" s="163" t="str">
        <f t="shared" si="0"/>
        <v/>
      </c>
      <c r="B27" s="234"/>
      <c r="C27" s="200" t="str">
        <f t="shared" si="1"/>
        <v/>
      </c>
      <c r="D27" s="169"/>
      <c r="E27" s="234"/>
      <c r="F27" s="200" t="str">
        <f t="shared" si="5"/>
        <v/>
      </c>
      <c r="G27" s="237"/>
      <c r="H27" s="200" t="str">
        <f t="shared" si="2"/>
        <v/>
      </c>
      <c r="I27" s="201" t="str">
        <f t="shared" si="3"/>
        <v/>
      </c>
      <c r="J27" s="200" t="str">
        <f t="shared" si="4"/>
        <v/>
      </c>
      <c r="K27" s="234"/>
      <c r="L27" s="200" t="str">
        <f t="shared" si="6"/>
        <v/>
      </c>
      <c r="M27" s="239"/>
      <c r="N27" s="201" t="str">
        <f t="shared" si="7"/>
        <v/>
      </c>
    </row>
    <row r="28" spans="1:14" ht="83.25" customHeight="1" x14ac:dyDescent="0.25">
      <c r="A28" s="163" t="str">
        <f t="shared" si="0"/>
        <v/>
      </c>
      <c r="B28" s="234"/>
      <c r="C28" s="200" t="str">
        <f t="shared" si="1"/>
        <v/>
      </c>
      <c r="D28" s="169"/>
      <c r="E28" s="234"/>
      <c r="F28" s="200" t="str">
        <f t="shared" si="5"/>
        <v/>
      </c>
      <c r="G28" s="237"/>
      <c r="H28" s="200" t="str">
        <f t="shared" si="2"/>
        <v/>
      </c>
      <c r="I28" s="201" t="str">
        <f t="shared" si="3"/>
        <v/>
      </c>
      <c r="J28" s="200" t="str">
        <f t="shared" si="4"/>
        <v/>
      </c>
      <c r="K28" s="234"/>
      <c r="L28" s="200" t="str">
        <f t="shared" si="6"/>
        <v/>
      </c>
      <c r="M28" s="239"/>
      <c r="N28" s="201" t="str">
        <f t="shared" si="7"/>
        <v/>
      </c>
    </row>
    <row r="29" spans="1:14" ht="83.25" customHeight="1" x14ac:dyDescent="0.25">
      <c r="A29" s="163" t="str">
        <f t="shared" si="0"/>
        <v/>
      </c>
      <c r="B29" s="234"/>
      <c r="C29" s="200" t="str">
        <f t="shared" si="1"/>
        <v/>
      </c>
      <c r="D29" s="169"/>
      <c r="E29" s="234"/>
      <c r="F29" s="200" t="str">
        <f t="shared" si="5"/>
        <v/>
      </c>
      <c r="G29" s="237"/>
      <c r="H29" s="200" t="str">
        <f t="shared" si="2"/>
        <v/>
      </c>
      <c r="I29" s="201" t="str">
        <f t="shared" si="3"/>
        <v/>
      </c>
      <c r="J29" s="200" t="str">
        <f t="shared" si="4"/>
        <v/>
      </c>
      <c r="K29" s="234"/>
      <c r="L29" s="200" t="str">
        <f t="shared" si="6"/>
        <v/>
      </c>
      <c r="M29" s="239"/>
      <c r="N29" s="201" t="str">
        <f t="shared" si="7"/>
        <v/>
      </c>
    </row>
    <row r="30" spans="1:14" ht="83.25" customHeight="1" x14ac:dyDescent="0.25">
      <c r="A30" s="163" t="str">
        <f t="shared" si="0"/>
        <v/>
      </c>
      <c r="B30" s="234"/>
      <c r="C30" s="200" t="str">
        <f t="shared" si="1"/>
        <v/>
      </c>
      <c r="D30" s="169"/>
      <c r="E30" s="234"/>
      <c r="F30" s="200" t="str">
        <f t="shared" si="5"/>
        <v/>
      </c>
      <c r="G30" s="237"/>
      <c r="H30" s="200" t="str">
        <f t="shared" si="2"/>
        <v/>
      </c>
      <c r="I30" s="201" t="str">
        <f t="shared" si="3"/>
        <v/>
      </c>
      <c r="J30" s="200" t="str">
        <f t="shared" si="4"/>
        <v/>
      </c>
      <c r="K30" s="234"/>
      <c r="L30" s="200" t="str">
        <f t="shared" si="6"/>
        <v/>
      </c>
      <c r="M30" s="239"/>
      <c r="N30" s="201" t="str">
        <f t="shared" si="7"/>
        <v/>
      </c>
    </row>
    <row r="31" spans="1:14" ht="83.25" customHeight="1" x14ac:dyDescent="0.25">
      <c r="A31" s="163" t="str">
        <f t="shared" si="0"/>
        <v/>
      </c>
      <c r="B31" s="234"/>
      <c r="C31" s="200" t="str">
        <f t="shared" si="1"/>
        <v/>
      </c>
      <c r="D31" s="169"/>
      <c r="E31" s="234"/>
      <c r="F31" s="200" t="str">
        <f t="shared" si="5"/>
        <v/>
      </c>
      <c r="G31" s="237"/>
      <c r="H31" s="200" t="str">
        <f t="shared" si="2"/>
        <v/>
      </c>
      <c r="I31" s="201" t="str">
        <f t="shared" si="3"/>
        <v/>
      </c>
      <c r="J31" s="200" t="str">
        <f t="shared" si="4"/>
        <v/>
      </c>
      <c r="K31" s="234"/>
      <c r="L31" s="200" t="str">
        <f t="shared" si="6"/>
        <v/>
      </c>
      <c r="M31" s="239"/>
      <c r="N31" s="201" t="str">
        <f t="shared" si="7"/>
        <v/>
      </c>
    </row>
    <row r="32" spans="1:14" ht="83.25" customHeight="1" x14ac:dyDescent="0.25">
      <c r="A32" s="163" t="str">
        <f t="shared" si="0"/>
        <v/>
      </c>
      <c r="B32" s="234"/>
      <c r="C32" s="200" t="str">
        <f t="shared" si="1"/>
        <v/>
      </c>
      <c r="D32" s="169"/>
      <c r="E32" s="234"/>
      <c r="F32" s="200" t="str">
        <f t="shared" si="5"/>
        <v/>
      </c>
      <c r="G32" s="237"/>
      <c r="H32" s="200" t="str">
        <f t="shared" si="2"/>
        <v/>
      </c>
      <c r="I32" s="201" t="str">
        <f t="shared" si="3"/>
        <v/>
      </c>
      <c r="J32" s="200" t="str">
        <f t="shared" si="4"/>
        <v/>
      </c>
      <c r="K32" s="234"/>
      <c r="L32" s="200" t="str">
        <f t="shared" si="6"/>
        <v/>
      </c>
      <c r="M32" s="239"/>
      <c r="N32" s="201" t="str">
        <f t="shared" si="7"/>
        <v/>
      </c>
    </row>
    <row r="33" spans="1:14" ht="83.25" customHeight="1" x14ac:dyDescent="0.25">
      <c r="A33" s="163" t="str">
        <f t="shared" si="0"/>
        <v/>
      </c>
      <c r="B33" s="234"/>
      <c r="C33" s="200" t="str">
        <f t="shared" si="1"/>
        <v/>
      </c>
      <c r="D33" s="169"/>
      <c r="E33" s="234"/>
      <c r="F33" s="200" t="str">
        <f t="shared" si="5"/>
        <v/>
      </c>
      <c r="G33" s="237"/>
      <c r="H33" s="200" t="str">
        <f t="shared" si="2"/>
        <v/>
      </c>
      <c r="I33" s="201" t="str">
        <f t="shared" si="3"/>
        <v/>
      </c>
      <c r="J33" s="200" t="str">
        <f t="shared" si="4"/>
        <v/>
      </c>
      <c r="K33" s="234"/>
      <c r="L33" s="200" t="str">
        <f t="shared" si="6"/>
        <v/>
      </c>
      <c r="M33" s="239"/>
      <c r="N33" s="201" t="str">
        <f t="shared" si="7"/>
        <v/>
      </c>
    </row>
    <row r="34" spans="1:14" ht="83.25" customHeight="1" x14ac:dyDescent="0.25">
      <c r="A34" s="163" t="str">
        <f t="shared" si="0"/>
        <v/>
      </c>
      <c r="B34" s="234"/>
      <c r="C34" s="200" t="str">
        <f t="shared" si="1"/>
        <v/>
      </c>
      <c r="D34" s="169"/>
      <c r="E34" s="234"/>
      <c r="F34" s="200" t="str">
        <f t="shared" si="5"/>
        <v/>
      </c>
      <c r="G34" s="237"/>
      <c r="H34" s="200" t="str">
        <f t="shared" si="2"/>
        <v/>
      </c>
      <c r="I34" s="201" t="str">
        <f t="shared" si="3"/>
        <v/>
      </c>
      <c r="J34" s="200" t="str">
        <f t="shared" si="4"/>
        <v/>
      </c>
      <c r="K34" s="234"/>
      <c r="L34" s="200" t="str">
        <f t="shared" si="6"/>
        <v/>
      </c>
      <c r="M34" s="239"/>
      <c r="N34" s="201" t="str">
        <f t="shared" si="7"/>
        <v/>
      </c>
    </row>
    <row r="35" spans="1:14" ht="83.25" customHeight="1" x14ac:dyDescent="0.25">
      <c r="A35" s="163" t="str">
        <f t="shared" si="0"/>
        <v/>
      </c>
      <c r="B35" s="234"/>
      <c r="C35" s="200" t="str">
        <f t="shared" si="1"/>
        <v/>
      </c>
      <c r="D35" s="169"/>
      <c r="E35" s="234"/>
      <c r="F35" s="200" t="str">
        <f t="shared" si="5"/>
        <v/>
      </c>
      <c r="G35" s="237"/>
      <c r="H35" s="200" t="str">
        <f t="shared" si="2"/>
        <v/>
      </c>
      <c r="I35" s="201" t="str">
        <f t="shared" si="3"/>
        <v/>
      </c>
      <c r="J35" s="200" t="str">
        <f t="shared" si="4"/>
        <v/>
      </c>
      <c r="K35" s="234"/>
      <c r="L35" s="200" t="str">
        <f t="shared" si="6"/>
        <v/>
      </c>
      <c r="M35" s="239"/>
      <c r="N35" s="201" t="str">
        <f t="shared" si="7"/>
        <v/>
      </c>
    </row>
    <row r="36" spans="1:14" ht="83.25" customHeight="1" x14ac:dyDescent="0.25">
      <c r="A36" s="163" t="str">
        <f t="shared" si="0"/>
        <v/>
      </c>
      <c r="B36" s="234"/>
      <c r="C36" s="200" t="str">
        <f t="shared" si="1"/>
        <v/>
      </c>
      <c r="D36" s="169"/>
      <c r="E36" s="234"/>
      <c r="F36" s="200" t="str">
        <f t="shared" si="5"/>
        <v/>
      </c>
      <c r="G36" s="237"/>
      <c r="H36" s="200" t="str">
        <f t="shared" si="2"/>
        <v/>
      </c>
      <c r="I36" s="201" t="str">
        <f t="shared" si="3"/>
        <v/>
      </c>
      <c r="J36" s="200" t="str">
        <f t="shared" si="4"/>
        <v/>
      </c>
      <c r="K36" s="234"/>
      <c r="L36" s="200" t="str">
        <f t="shared" si="6"/>
        <v/>
      </c>
      <c r="M36" s="239"/>
      <c r="N36" s="201" t="str">
        <f t="shared" si="7"/>
        <v/>
      </c>
    </row>
    <row r="37" spans="1:14" ht="83.25" customHeight="1" x14ac:dyDescent="0.25">
      <c r="A37" s="163" t="str">
        <f t="shared" si="0"/>
        <v/>
      </c>
      <c r="B37" s="234"/>
      <c r="C37" s="200" t="str">
        <f t="shared" si="1"/>
        <v/>
      </c>
      <c r="D37" s="169"/>
      <c r="E37" s="234"/>
      <c r="F37" s="200" t="str">
        <f t="shared" si="5"/>
        <v/>
      </c>
      <c r="G37" s="237"/>
      <c r="H37" s="200" t="str">
        <f t="shared" si="2"/>
        <v/>
      </c>
      <c r="I37" s="201" t="str">
        <f t="shared" si="3"/>
        <v/>
      </c>
      <c r="J37" s="200" t="str">
        <f t="shared" si="4"/>
        <v/>
      </c>
      <c r="K37" s="234"/>
      <c r="L37" s="200" t="str">
        <f t="shared" si="6"/>
        <v/>
      </c>
      <c r="M37" s="239"/>
      <c r="N37" s="201" t="str">
        <f t="shared" si="7"/>
        <v/>
      </c>
    </row>
    <row r="38" spans="1:14" ht="83.25" customHeight="1" x14ac:dyDescent="0.25">
      <c r="A38" s="163" t="str">
        <f t="shared" si="0"/>
        <v/>
      </c>
      <c r="B38" s="234"/>
      <c r="C38" s="200" t="str">
        <f t="shared" si="1"/>
        <v/>
      </c>
      <c r="D38" s="169"/>
      <c r="E38" s="234"/>
      <c r="F38" s="200" t="str">
        <f t="shared" si="5"/>
        <v/>
      </c>
      <c r="G38" s="237"/>
      <c r="H38" s="200" t="str">
        <f t="shared" si="2"/>
        <v/>
      </c>
      <c r="I38" s="201" t="str">
        <f t="shared" si="3"/>
        <v/>
      </c>
      <c r="J38" s="200" t="str">
        <f t="shared" si="4"/>
        <v/>
      </c>
      <c r="K38" s="234"/>
      <c r="L38" s="200" t="str">
        <f t="shared" si="6"/>
        <v/>
      </c>
      <c r="M38" s="239"/>
      <c r="N38" s="201" t="str">
        <f t="shared" si="7"/>
        <v/>
      </c>
    </row>
    <row r="39" spans="1:14" ht="83.25" customHeight="1" x14ac:dyDescent="0.25">
      <c r="A39" s="163" t="str">
        <f t="shared" si="0"/>
        <v/>
      </c>
      <c r="B39" s="234"/>
      <c r="C39" s="200" t="str">
        <f t="shared" si="1"/>
        <v/>
      </c>
      <c r="D39" s="169"/>
      <c r="E39" s="234"/>
      <c r="F39" s="200" t="str">
        <f t="shared" si="5"/>
        <v/>
      </c>
      <c r="G39" s="237"/>
      <c r="H39" s="200" t="str">
        <f t="shared" si="2"/>
        <v/>
      </c>
      <c r="I39" s="201" t="str">
        <f t="shared" si="3"/>
        <v/>
      </c>
      <c r="J39" s="200" t="str">
        <f t="shared" si="4"/>
        <v/>
      </c>
      <c r="K39" s="234"/>
      <c r="L39" s="200" t="str">
        <f t="shared" si="6"/>
        <v/>
      </c>
      <c r="M39" s="239"/>
      <c r="N39" s="201" t="str">
        <f t="shared" si="7"/>
        <v/>
      </c>
    </row>
    <row r="40" spans="1:14" ht="83.25" customHeight="1" x14ac:dyDescent="0.25">
      <c r="A40" s="163" t="str">
        <f t="shared" si="0"/>
        <v/>
      </c>
      <c r="B40" s="234"/>
      <c r="C40" s="200" t="str">
        <f t="shared" si="1"/>
        <v/>
      </c>
      <c r="D40" s="169"/>
      <c r="E40" s="234"/>
      <c r="F40" s="200" t="str">
        <f t="shared" si="5"/>
        <v/>
      </c>
      <c r="G40" s="237"/>
      <c r="H40" s="200" t="str">
        <f t="shared" si="2"/>
        <v/>
      </c>
      <c r="I40" s="201" t="str">
        <f t="shared" si="3"/>
        <v/>
      </c>
      <c r="J40" s="200" t="str">
        <f t="shared" si="4"/>
        <v/>
      </c>
      <c r="K40" s="234"/>
      <c r="L40" s="200" t="str">
        <f t="shared" si="6"/>
        <v/>
      </c>
      <c r="M40" s="239"/>
      <c r="N40" s="201" t="str">
        <f t="shared" si="7"/>
        <v/>
      </c>
    </row>
    <row r="41" spans="1:14" ht="83.25" customHeight="1" x14ac:dyDescent="0.25">
      <c r="A41" s="163" t="str">
        <f t="shared" si="0"/>
        <v/>
      </c>
      <c r="B41" s="234"/>
      <c r="C41" s="200" t="str">
        <f t="shared" si="1"/>
        <v/>
      </c>
      <c r="D41" s="169"/>
      <c r="E41" s="234"/>
      <c r="F41" s="200" t="str">
        <f t="shared" si="5"/>
        <v/>
      </c>
      <c r="G41" s="237"/>
      <c r="H41" s="200" t="str">
        <f t="shared" si="2"/>
        <v/>
      </c>
      <c r="I41" s="201" t="str">
        <f t="shared" si="3"/>
        <v/>
      </c>
      <c r="J41" s="200" t="str">
        <f t="shared" si="4"/>
        <v/>
      </c>
      <c r="K41" s="234"/>
      <c r="L41" s="200" t="str">
        <f t="shared" si="6"/>
        <v/>
      </c>
      <c r="M41" s="239"/>
      <c r="N41" s="201" t="str">
        <f t="shared" si="7"/>
        <v/>
      </c>
    </row>
    <row r="42" spans="1:14" ht="83.25" customHeight="1" x14ac:dyDescent="0.25">
      <c r="A42" s="163" t="str">
        <f t="shared" si="0"/>
        <v/>
      </c>
      <c r="B42" s="234"/>
      <c r="C42" s="200" t="str">
        <f t="shared" si="1"/>
        <v/>
      </c>
      <c r="D42" s="169"/>
      <c r="E42" s="234"/>
      <c r="F42" s="200" t="str">
        <f t="shared" si="5"/>
        <v/>
      </c>
      <c r="G42" s="237"/>
      <c r="H42" s="200" t="str">
        <f t="shared" si="2"/>
        <v/>
      </c>
      <c r="I42" s="201" t="str">
        <f t="shared" si="3"/>
        <v/>
      </c>
      <c r="J42" s="200" t="str">
        <f t="shared" si="4"/>
        <v/>
      </c>
      <c r="K42" s="234"/>
      <c r="L42" s="200" t="str">
        <f t="shared" si="6"/>
        <v/>
      </c>
      <c r="M42" s="239"/>
      <c r="N42" s="201" t="str">
        <f t="shared" si="7"/>
        <v/>
      </c>
    </row>
    <row r="43" spans="1:14" ht="83.25" customHeight="1" x14ac:dyDescent="0.25">
      <c r="A43" s="163" t="str">
        <f t="shared" si="0"/>
        <v/>
      </c>
      <c r="B43" s="234"/>
      <c r="C43" s="200" t="str">
        <f t="shared" si="1"/>
        <v/>
      </c>
      <c r="D43" s="169"/>
      <c r="E43" s="234"/>
      <c r="F43" s="200" t="str">
        <f t="shared" si="5"/>
        <v/>
      </c>
      <c r="G43" s="237"/>
      <c r="H43" s="200" t="str">
        <f t="shared" si="2"/>
        <v/>
      </c>
      <c r="I43" s="201" t="str">
        <f t="shared" si="3"/>
        <v/>
      </c>
      <c r="J43" s="200" t="str">
        <f t="shared" si="4"/>
        <v/>
      </c>
      <c r="K43" s="234"/>
      <c r="L43" s="200" t="str">
        <f t="shared" si="6"/>
        <v/>
      </c>
      <c r="M43" s="239"/>
      <c r="N43" s="201" t="str">
        <f t="shared" si="7"/>
        <v/>
      </c>
    </row>
    <row r="44" spans="1:14" ht="83.25" customHeight="1" x14ac:dyDescent="0.25">
      <c r="A44" s="163" t="str">
        <f t="shared" si="0"/>
        <v/>
      </c>
      <c r="B44" s="234"/>
      <c r="C44" s="200" t="str">
        <f t="shared" si="1"/>
        <v/>
      </c>
      <c r="D44" s="169"/>
      <c r="E44" s="234"/>
      <c r="F44" s="200" t="str">
        <f t="shared" si="5"/>
        <v/>
      </c>
      <c r="G44" s="237"/>
      <c r="H44" s="200" t="str">
        <f t="shared" si="2"/>
        <v/>
      </c>
      <c r="I44" s="201" t="str">
        <f t="shared" si="3"/>
        <v/>
      </c>
      <c r="J44" s="200" t="str">
        <f t="shared" si="4"/>
        <v/>
      </c>
      <c r="K44" s="234"/>
      <c r="L44" s="200" t="str">
        <f t="shared" si="6"/>
        <v/>
      </c>
      <c r="M44" s="239"/>
      <c r="N44" s="201" t="str">
        <f t="shared" si="7"/>
        <v/>
      </c>
    </row>
    <row r="45" spans="1:14" ht="83.25" customHeight="1" x14ac:dyDescent="0.25">
      <c r="A45" s="163" t="str">
        <f t="shared" ref="A45:A63" si="8">IFERROR(IF(ISBLANK(E45),"",INDEX(Naction,MATCH(E45,Code_SA_Total,0))),"")</f>
        <v/>
      </c>
      <c r="B45" s="234"/>
      <c r="C45" s="200" t="str">
        <f t="shared" ref="C45:C63" si="9">IFERROR(IF(ISBLANK(B45),"",INDEX(Sites,MATCH(B45,Code_Site,0))),"")</f>
        <v/>
      </c>
      <c r="D45" s="169"/>
      <c r="E45" s="234"/>
      <c r="F45" s="200" t="str">
        <f t="shared" ref="F45:F63" si="10">IFERROR(IF(ISBLANK(E45),"",INDEX(Action,MATCH(E45,Code_Action_Total,0))),"")</f>
        <v/>
      </c>
      <c r="G45" s="237"/>
      <c r="H45" s="200" t="str">
        <f t="shared" ref="H45:H63" si="11">IFERROR(IF(ISBLANK(G45),"",IF(D45="Oui",INDEX(Sous_Action_Foret,(MATCH(G45,SO_12,0))),INDEX(Sous_Action,(MATCH(G45,S_Action,0))))),"")</f>
        <v/>
      </c>
      <c r="I45" s="201" t="str">
        <f t="shared" ref="I45:I63" si="12">IFERROR(IF(ISBLANK(G45),"",INDEX(Montant,(MATCH(G45,S_Action,0)))),"")</f>
        <v/>
      </c>
      <c r="J45" s="200" t="str">
        <f t="shared" ref="J45:J63" si="13">IFERROR(IF(ISBLANK(G45),"",INDEX(Unit,(MATCH(G45,S_Action,0)))),"")</f>
        <v/>
      </c>
      <c r="K45" s="234"/>
      <c r="L45" s="200" t="str">
        <f t="shared" ref="L45:L63" si="14">IFERROR(IF(ISBLANK(G45),"",IF(AND(E45="F12i",G45&lt;&gt;"Ilot Natura 2000"),"Total sous Action Arbres Sénescents plafonné à 2500 euros par ha",IF(INDEX(Valid,(MATCH(G45,S_Action,0)))="X","Le nombre d'intervention pour cette action est de 1",""))),"")</f>
        <v/>
      </c>
      <c r="M45" s="239"/>
      <c r="N45" s="201" t="str">
        <f t="shared" si="7"/>
        <v/>
      </c>
    </row>
    <row r="46" spans="1:14" ht="83.25" customHeight="1" x14ac:dyDescent="0.25">
      <c r="A46" s="163" t="str">
        <f t="shared" si="8"/>
        <v/>
      </c>
      <c r="B46" s="234"/>
      <c r="C46" s="200" t="str">
        <f t="shared" si="9"/>
        <v/>
      </c>
      <c r="D46" s="169"/>
      <c r="E46" s="234"/>
      <c r="F46" s="200" t="str">
        <f t="shared" si="10"/>
        <v/>
      </c>
      <c r="G46" s="237"/>
      <c r="H46" s="200" t="str">
        <f t="shared" si="11"/>
        <v/>
      </c>
      <c r="I46" s="201" t="str">
        <f t="shared" si="12"/>
        <v/>
      </c>
      <c r="J46" s="200" t="str">
        <f t="shared" si="13"/>
        <v/>
      </c>
      <c r="K46" s="234"/>
      <c r="L46" s="200" t="str">
        <f t="shared" si="14"/>
        <v/>
      </c>
      <c r="M46" s="239"/>
      <c r="N46" s="201" t="str">
        <f t="shared" si="7"/>
        <v/>
      </c>
    </row>
    <row r="47" spans="1:14" ht="83.25" customHeight="1" x14ac:dyDescent="0.25">
      <c r="A47" s="163" t="str">
        <f t="shared" si="8"/>
        <v/>
      </c>
      <c r="B47" s="234"/>
      <c r="C47" s="200" t="str">
        <f t="shared" si="9"/>
        <v/>
      </c>
      <c r="D47" s="169"/>
      <c r="E47" s="234"/>
      <c r="F47" s="200" t="str">
        <f t="shared" si="10"/>
        <v/>
      </c>
      <c r="G47" s="237"/>
      <c r="H47" s="200" t="str">
        <f t="shared" si="11"/>
        <v/>
      </c>
      <c r="I47" s="201" t="str">
        <f t="shared" si="12"/>
        <v/>
      </c>
      <c r="J47" s="200" t="str">
        <f t="shared" si="13"/>
        <v/>
      </c>
      <c r="K47" s="234"/>
      <c r="L47" s="200" t="str">
        <f t="shared" si="14"/>
        <v/>
      </c>
      <c r="M47" s="239"/>
      <c r="N47" s="201" t="str">
        <f t="shared" si="7"/>
        <v/>
      </c>
    </row>
    <row r="48" spans="1:14" ht="83.25" customHeight="1" x14ac:dyDescent="0.25">
      <c r="A48" s="163" t="str">
        <f t="shared" si="8"/>
        <v/>
      </c>
      <c r="B48" s="234"/>
      <c r="C48" s="200" t="str">
        <f t="shared" si="9"/>
        <v/>
      </c>
      <c r="D48" s="169"/>
      <c r="E48" s="234"/>
      <c r="F48" s="200" t="str">
        <f t="shared" si="10"/>
        <v/>
      </c>
      <c r="G48" s="237"/>
      <c r="H48" s="200" t="str">
        <f t="shared" si="11"/>
        <v/>
      </c>
      <c r="I48" s="201" t="str">
        <f t="shared" si="12"/>
        <v/>
      </c>
      <c r="J48" s="200" t="str">
        <f t="shared" si="13"/>
        <v/>
      </c>
      <c r="K48" s="234"/>
      <c r="L48" s="200" t="str">
        <f t="shared" si="14"/>
        <v/>
      </c>
      <c r="M48" s="239"/>
      <c r="N48" s="201" t="str">
        <f t="shared" si="7"/>
        <v/>
      </c>
    </row>
    <row r="49" spans="1:14" ht="83.25" customHeight="1" x14ac:dyDescent="0.25">
      <c r="A49" s="163" t="str">
        <f t="shared" si="8"/>
        <v/>
      </c>
      <c r="B49" s="234"/>
      <c r="C49" s="200" t="str">
        <f t="shared" si="9"/>
        <v/>
      </c>
      <c r="D49" s="169"/>
      <c r="E49" s="234"/>
      <c r="F49" s="200" t="str">
        <f t="shared" si="10"/>
        <v/>
      </c>
      <c r="G49" s="237"/>
      <c r="H49" s="200" t="str">
        <f t="shared" si="11"/>
        <v/>
      </c>
      <c r="I49" s="201" t="str">
        <f t="shared" si="12"/>
        <v/>
      </c>
      <c r="J49" s="200" t="str">
        <f t="shared" si="13"/>
        <v/>
      </c>
      <c r="K49" s="234"/>
      <c r="L49" s="200" t="str">
        <f t="shared" si="14"/>
        <v/>
      </c>
      <c r="M49" s="239"/>
      <c r="N49" s="201" t="str">
        <f t="shared" si="7"/>
        <v/>
      </c>
    </row>
    <row r="50" spans="1:14" ht="83.25" customHeight="1" x14ac:dyDescent="0.25">
      <c r="A50" s="163" t="str">
        <f t="shared" si="8"/>
        <v/>
      </c>
      <c r="B50" s="234"/>
      <c r="C50" s="200" t="str">
        <f t="shared" si="9"/>
        <v/>
      </c>
      <c r="D50" s="169"/>
      <c r="E50" s="234"/>
      <c r="F50" s="200" t="str">
        <f t="shared" si="10"/>
        <v/>
      </c>
      <c r="G50" s="237"/>
      <c r="H50" s="200" t="str">
        <f t="shared" si="11"/>
        <v/>
      </c>
      <c r="I50" s="201" t="str">
        <f t="shared" si="12"/>
        <v/>
      </c>
      <c r="J50" s="200" t="str">
        <f t="shared" si="13"/>
        <v/>
      </c>
      <c r="K50" s="234"/>
      <c r="L50" s="200" t="str">
        <f t="shared" si="14"/>
        <v/>
      </c>
      <c r="M50" s="239"/>
      <c r="N50" s="201" t="str">
        <f t="shared" si="7"/>
        <v/>
      </c>
    </row>
    <row r="51" spans="1:14" ht="83.25" customHeight="1" x14ac:dyDescent="0.25">
      <c r="A51" s="163" t="str">
        <f t="shared" si="8"/>
        <v/>
      </c>
      <c r="B51" s="234"/>
      <c r="C51" s="200" t="str">
        <f t="shared" si="9"/>
        <v/>
      </c>
      <c r="D51" s="169"/>
      <c r="E51" s="234"/>
      <c r="F51" s="200" t="str">
        <f t="shared" si="10"/>
        <v/>
      </c>
      <c r="G51" s="237"/>
      <c r="H51" s="200" t="str">
        <f t="shared" si="11"/>
        <v/>
      </c>
      <c r="I51" s="201" t="str">
        <f t="shared" si="12"/>
        <v/>
      </c>
      <c r="J51" s="200" t="str">
        <f t="shared" si="13"/>
        <v/>
      </c>
      <c r="K51" s="234"/>
      <c r="L51" s="200" t="str">
        <f t="shared" si="14"/>
        <v/>
      </c>
      <c r="M51" s="239"/>
      <c r="N51" s="201" t="str">
        <f t="shared" si="7"/>
        <v/>
      </c>
    </row>
    <row r="52" spans="1:14" ht="83.25" customHeight="1" x14ac:dyDescent="0.25">
      <c r="A52" s="163" t="str">
        <f t="shared" si="8"/>
        <v/>
      </c>
      <c r="B52" s="234"/>
      <c r="C52" s="200" t="str">
        <f t="shared" si="9"/>
        <v/>
      </c>
      <c r="D52" s="169"/>
      <c r="E52" s="234"/>
      <c r="F52" s="200" t="str">
        <f t="shared" si="10"/>
        <v/>
      </c>
      <c r="G52" s="237"/>
      <c r="H52" s="200" t="str">
        <f t="shared" si="11"/>
        <v/>
      </c>
      <c r="I52" s="201" t="str">
        <f t="shared" si="12"/>
        <v/>
      </c>
      <c r="J52" s="200" t="str">
        <f t="shared" si="13"/>
        <v/>
      </c>
      <c r="K52" s="234"/>
      <c r="L52" s="200" t="str">
        <f t="shared" si="14"/>
        <v/>
      </c>
      <c r="M52" s="239"/>
      <c r="N52" s="201" t="str">
        <f t="shared" si="7"/>
        <v/>
      </c>
    </row>
    <row r="53" spans="1:14" ht="83.25" customHeight="1" x14ac:dyDescent="0.25">
      <c r="A53" s="163" t="str">
        <f t="shared" si="8"/>
        <v/>
      </c>
      <c r="B53" s="234"/>
      <c r="C53" s="200" t="str">
        <f t="shared" si="9"/>
        <v/>
      </c>
      <c r="D53" s="169"/>
      <c r="E53" s="234"/>
      <c r="F53" s="200" t="str">
        <f t="shared" si="10"/>
        <v/>
      </c>
      <c r="G53" s="237"/>
      <c r="H53" s="200" t="str">
        <f t="shared" si="11"/>
        <v/>
      </c>
      <c r="I53" s="201" t="str">
        <f t="shared" si="12"/>
        <v/>
      </c>
      <c r="J53" s="200" t="str">
        <f t="shared" si="13"/>
        <v/>
      </c>
      <c r="K53" s="234"/>
      <c r="L53" s="200" t="str">
        <f t="shared" si="14"/>
        <v/>
      </c>
      <c r="M53" s="239"/>
      <c r="N53" s="201" t="str">
        <f t="shared" si="7"/>
        <v/>
      </c>
    </row>
    <row r="54" spans="1:14" ht="83.25" customHeight="1" x14ac:dyDescent="0.25">
      <c r="A54" s="163" t="str">
        <f t="shared" si="8"/>
        <v/>
      </c>
      <c r="B54" s="234"/>
      <c r="C54" s="200" t="str">
        <f t="shared" si="9"/>
        <v/>
      </c>
      <c r="D54" s="169"/>
      <c r="E54" s="234"/>
      <c r="F54" s="200" t="str">
        <f t="shared" si="10"/>
        <v/>
      </c>
      <c r="G54" s="237"/>
      <c r="H54" s="200" t="str">
        <f t="shared" si="11"/>
        <v/>
      </c>
      <c r="I54" s="201" t="str">
        <f t="shared" si="12"/>
        <v/>
      </c>
      <c r="J54" s="200" t="str">
        <f t="shared" si="13"/>
        <v/>
      </c>
      <c r="K54" s="234"/>
      <c r="L54" s="200" t="str">
        <f t="shared" si="14"/>
        <v/>
      </c>
      <c r="M54" s="239"/>
      <c r="N54" s="201" t="str">
        <f t="shared" si="7"/>
        <v/>
      </c>
    </row>
    <row r="55" spans="1:14" ht="83.25" customHeight="1" x14ac:dyDescent="0.25">
      <c r="A55" s="163" t="str">
        <f t="shared" si="8"/>
        <v/>
      </c>
      <c r="B55" s="234"/>
      <c r="C55" s="200" t="str">
        <f t="shared" si="9"/>
        <v/>
      </c>
      <c r="D55" s="169"/>
      <c r="E55" s="234"/>
      <c r="F55" s="200" t="str">
        <f t="shared" si="10"/>
        <v/>
      </c>
      <c r="G55" s="237"/>
      <c r="H55" s="200" t="str">
        <f t="shared" si="11"/>
        <v/>
      </c>
      <c r="I55" s="201" t="str">
        <f t="shared" si="12"/>
        <v/>
      </c>
      <c r="J55" s="200" t="str">
        <f t="shared" si="13"/>
        <v/>
      </c>
      <c r="K55" s="234"/>
      <c r="L55" s="200" t="str">
        <f t="shared" si="14"/>
        <v/>
      </c>
      <c r="M55" s="239"/>
      <c r="N55" s="201" t="str">
        <f t="shared" si="7"/>
        <v/>
      </c>
    </row>
    <row r="56" spans="1:14" ht="83.25" customHeight="1" x14ac:dyDescent="0.25">
      <c r="A56" s="163" t="str">
        <f t="shared" si="8"/>
        <v/>
      </c>
      <c r="B56" s="234"/>
      <c r="C56" s="200" t="str">
        <f t="shared" si="9"/>
        <v/>
      </c>
      <c r="D56" s="169"/>
      <c r="E56" s="234"/>
      <c r="F56" s="200" t="str">
        <f t="shared" si="10"/>
        <v/>
      </c>
      <c r="G56" s="237"/>
      <c r="H56" s="200" t="str">
        <f t="shared" si="11"/>
        <v/>
      </c>
      <c r="I56" s="201" t="str">
        <f t="shared" si="12"/>
        <v/>
      </c>
      <c r="J56" s="200" t="str">
        <f t="shared" si="13"/>
        <v/>
      </c>
      <c r="K56" s="234"/>
      <c r="L56" s="200" t="str">
        <f t="shared" si="14"/>
        <v/>
      </c>
      <c r="M56" s="239"/>
      <c r="N56" s="201" t="str">
        <f t="shared" si="7"/>
        <v/>
      </c>
    </row>
    <row r="57" spans="1:14" ht="83.25" customHeight="1" x14ac:dyDescent="0.25">
      <c r="A57" s="163" t="str">
        <f t="shared" si="8"/>
        <v/>
      </c>
      <c r="B57" s="234"/>
      <c r="C57" s="200" t="str">
        <f t="shared" si="9"/>
        <v/>
      </c>
      <c r="D57" s="169"/>
      <c r="E57" s="234"/>
      <c r="F57" s="200" t="str">
        <f t="shared" si="10"/>
        <v/>
      </c>
      <c r="G57" s="237"/>
      <c r="H57" s="200" t="str">
        <f t="shared" si="11"/>
        <v/>
      </c>
      <c r="I57" s="201" t="str">
        <f t="shared" si="12"/>
        <v/>
      </c>
      <c r="J57" s="200" t="str">
        <f t="shared" si="13"/>
        <v/>
      </c>
      <c r="K57" s="234"/>
      <c r="L57" s="200" t="str">
        <f t="shared" si="14"/>
        <v/>
      </c>
      <c r="M57" s="239"/>
      <c r="N57" s="201" t="str">
        <f t="shared" si="7"/>
        <v/>
      </c>
    </row>
    <row r="58" spans="1:14" ht="83.25" customHeight="1" x14ac:dyDescent="0.25">
      <c r="A58" s="163" t="str">
        <f t="shared" si="8"/>
        <v/>
      </c>
      <c r="B58" s="234"/>
      <c r="C58" s="200" t="str">
        <f t="shared" si="9"/>
        <v/>
      </c>
      <c r="D58" s="169"/>
      <c r="E58" s="234"/>
      <c r="F58" s="200" t="str">
        <f t="shared" si="10"/>
        <v/>
      </c>
      <c r="G58" s="237"/>
      <c r="H58" s="200" t="str">
        <f t="shared" si="11"/>
        <v/>
      </c>
      <c r="I58" s="201" t="str">
        <f t="shared" si="12"/>
        <v/>
      </c>
      <c r="J58" s="200" t="str">
        <f t="shared" si="13"/>
        <v/>
      </c>
      <c r="K58" s="234"/>
      <c r="L58" s="200" t="str">
        <f t="shared" si="14"/>
        <v/>
      </c>
      <c r="M58" s="239"/>
      <c r="N58" s="201" t="str">
        <f t="shared" si="7"/>
        <v/>
      </c>
    </row>
    <row r="59" spans="1:14" ht="83.25" customHeight="1" x14ac:dyDescent="0.25">
      <c r="A59" s="163" t="str">
        <f t="shared" si="8"/>
        <v/>
      </c>
      <c r="B59" s="234"/>
      <c r="C59" s="200" t="str">
        <f t="shared" si="9"/>
        <v/>
      </c>
      <c r="D59" s="169"/>
      <c r="E59" s="234"/>
      <c r="F59" s="200" t="str">
        <f t="shared" si="10"/>
        <v/>
      </c>
      <c r="G59" s="237"/>
      <c r="H59" s="200" t="str">
        <f t="shared" si="11"/>
        <v/>
      </c>
      <c r="I59" s="201" t="str">
        <f t="shared" si="12"/>
        <v/>
      </c>
      <c r="J59" s="200" t="str">
        <f t="shared" si="13"/>
        <v/>
      </c>
      <c r="K59" s="234"/>
      <c r="L59" s="200" t="str">
        <f t="shared" si="14"/>
        <v/>
      </c>
      <c r="M59" s="239"/>
      <c r="N59" s="201" t="str">
        <f t="shared" si="7"/>
        <v/>
      </c>
    </row>
    <row r="60" spans="1:14" ht="83.25" customHeight="1" x14ac:dyDescent="0.25">
      <c r="A60" s="163" t="str">
        <f t="shared" si="8"/>
        <v/>
      </c>
      <c r="B60" s="234"/>
      <c r="C60" s="200" t="str">
        <f t="shared" si="9"/>
        <v/>
      </c>
      <c r="D60" s="169"/>
      <c r="E60" s="234"/>
      <c r="F60" s="200" t="str">
        <f t="shared" si="10"/>
        <v/>
      </c>
      <c r="G60" s="237"/>
      <c r="H60" s="200" t="str">
        <f t="shared" si="11"/>
        <v/>
      </c>
      <c r="I60" s="201" t="str">
        <f t="shared" si="12"/>
        <v/>
      </c>
      <c r="J60" s="200" t="str">
        <f t="shared" si="13"/>
        <v/>
      </c>
      <c r="K60" s="234"/>
      <c r="L60" s="200" t="str">
        <f t="shared" si="14"/>
        <v/>
      </c>
      <c r="M60" s="239"/>
      <c r="N60" s="201" t="str">
        <f t="shared" si="7"/>
        <v/>
      </c>
    </row>
    <row r="61" spans="1:14" ht="83.25" customHeight="1" x14ac:dyDescent="0.25">
      <c r="A61" s="163" t="str">
        <f t="shared" si="8"/>
        <v/>
      </c>
      <c r="B61" s="234"/>
      <c r="C61" s="200" t="str">
        <f t="shared" si="9"/>
        <v/>
      </c>
      <c r="D61" s="169"/>
      <c r="E61" s="234"/>
      <c r="F61" s="200" t="str">
        <f t="shared" si="10"/>
        <v/>
      </c>
      <c r="G61" s="237"/>
      <c r="H61" s="200" t="str">
        <f t="shared" si="11"/>
        <v/>
      </c>
      <c r="I61" s="201" t="str">
        <f t="shared" si="12"/>
        <v/>
      </c>
      <c r="J61" s="200" t="str">
        <f t="shared" si="13"/>
        <v/>
      </c>
      <c r="K61" s="234"/>
      <c r="L61" s="200" t="str">
        <f t="shared" si="14"/>
        <v/>
      </c>
      <c r="M61" s="239"/>
      <c r="N61" s="201" t="str">
        <f t="shared" si="7"/>
        <v/>
      </c>
    </row>
    <row r="62" spans="1:14" ht="83.25" customHeight="1" x14ac:dyDescent="0.25">
      <c r="A62" s="163" t="str">
        <f t="shared" si="8"/>
        <v/>
      </c>
      <c r="B62" s="234"/>
      <c r="C62" s="200" t="str">
        <f t="shared" si="9"/>
        <v/>
      </c>
      <c r="D62" s="169"/>
      <c r="E62" s="234"/>
      <c r="F62" s="200" t="str">
        <f t="shared" si="10"/>
        <v/>
      </c>
      <c r="G62" s="237"/>
      <c r="H62" s="200" t="str">
        <f t="shared" si="11"/>
        <v/>
      </c>
      <c r="I62" s="201" t="str">
        <f t="shared" si="12"/>
        <v/>
      </c>
      <c r="J62" s="200" t="str">
        <f t="shared" si="13"/>
        <v/>
      </c>
      <c r="K62" s="234"/>
      <c r="L62" s="200" t="str">
        <f t="shared" si="14"/>
        <v/>
      </c>
      <c r="M62" s="239"/>
      <c r="N62" s="201" t="str">
        <f t="shared" si="7"/>
        <v/>
      </c>
    </row>
    <row r="63" spans="1:14" ht="83.25" customHeight="1" x14ac:dyDescent="0.25">
      <c r="A63" s="163" t="str">
        <f t="shared" si="8"/>
        <v/>
      </c>
      <c r="B63" s="234"/>
      <c r="C63" s="200" t="str">
        <f t="shared" si="9"/>
        <v/>
      </c>
      <c r="D63" s="169"/>
      <c r="E63" s="234"/>
      <c r="F63" s="200" t="str">
        <f t="shared" si="10"/>
        <v/>
      </c>
      <c r="G63" s="237"/>
      <c r="H63" s="200" t="str">
        <f t="shared" si="11"/>
        <v/>
      </c>
      <c r="I63" s="201" t="str">
        <f t="shared" si="12"/>
        <v/>
      </c>
      <c r="J63" s="200" t="str">
        <f t="shared" si="13"/>
        <v/>
      </c>
      <c r="K63" s="234"/>
      <c r="L63" s="200" t="str">
        <f t="shared" si="14"/>
        <v/>
      </c>
      <c r="M63" s="239"/>
      <c r="N63" s="201" t="str">
        <f t="shared" si="7"/>
        <v/>
      </c>
    </row>
  </sheetData>
  <sheetProtection algorithmName="SHA-512" hashValue="QTWKcOKnB26MCN8QAnQI3L0akQ3runXHoiLVz3Nx+9Gf6p0DRDEbDpC4Uxu2OVD3el+9IGSJWSWI7NAz7LNQ3w==" saltValue="btEOU3hGBm22XKZ6j5KcnQ==" spinCount="100000" sheet="1" formatColumns="0" formatRows="0"/>
  <mergeCells count="7">
    <mergeCell ref="C8:D8"/>
    <mergeCell ref="B6:C6"/>
    <mergeCell ref="E6:I6"/>
    <mergeCell ref="B4:C4"/>
    <mergeCell ref="B5:C5"/>
    <mergeCell ref="E4:I4"/>
    <mergeCell ref="E5:I5"/>
  </mergeCells>
  <phoneticPr fontId="26" type="noConversion"/>
  <dataValidations count="4">
    <dataValidation type="list" allowBlank="1" showInputMessage="1" showErrorMessage="1" sqref="B13:B63" xr:uid="{153F18E6-7D5B-461A-8CAF-C68A07B5FD33}">
      <formula1>Code_Site</formula1>
    </dataValidation>
    <dataValidation type="list" allowBlank="1" showInputMessage="1" showErrorMessage="1" sqref="D13:D63" xr:uid="{FD26A1E0-09DA-47C4-8CC7-6F45F82FA840}">
      <formula1>"Oui,Non"</formula1>
    </dataValidation>
    <dataValidation type="list" allowBlank="1" showInputMessage="1" showErrorMessage="1" sqref="E13:E63" xr:uid="{16E9EC8B-8DC4-4AC9-890A-FEBCDD30F0F7}">
      <formula1>IF($D13="Non",Code_SA,Code_SA_Foret)</formula1>
    </dataValidation>
    <dataValidation type="list" allowBlank="1" showInputMessage="1" showErrorMessage="1" sqref="G13:G63" xr:uid="{45D22A1E-DF38-4707-B31B-A95DE6BC27D0}">
      <formula1>IF(A13=1,SO_1,IF(A13=2,SO_2,IF(A13=3,SO_3,IF(A13=4,SO_4,IF(A13=5,SO_5,IF(A13=6,SO_6,IF(A13=7,SO_7,IF(A13=8,SO_8,IF(A13=9,SO_9,IF(A13=10,SO_10,IF(A13=11,SO_11,IF(A13=12,SO_12))))))))))))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10484-42D8-400C-BFC5-3E5B845D0FF5}">
  <dimension ref="A1:F35"/>
  <sheetViews>
    <sheetView topLeftCell="A5" zoomScale="90" zoomScaleNormal="90" workbookViewId="0">
      <selection activeCell="C37" sqref="C37"/>
    </sheetView>
  </sheetViews>
  <sheetFormatPr baseColWidth="10" defaultColWidth="11.42578125" defaultRowHeight="15" x14ac:dyDescent="0.25"/>
  <cols>
    <col min="1" max="1" width="24.28515625" style="40" customWidth="1"/>
    <col min="2" max="2" width="6.5703125" style="40" customWidth="1"/>
    <col min="3" max="3" width="62.7109375" style="40" customWidth="1"/>
    <col min="4" max="4" width="74.42578125" style="40" customWidth="1"/>
    <col min="5" max="5" width="108" style="40" customWidth="1"/>
    <col min="6" max="16384" width="11.42578125" style="40"/>
  </cols>
  <sheetData>
    <row r="1" spans="1:5" ht="30" x14ac:dyDescent="0.4">
      <c r="A1" s="41" t="s">
        <v>759</v>
      </c>
      <c r="B1" s="42"/>
      <c r="C1" s="42"/>
      <c r="D1" s="63"/>
    </row>
    <row r="2" spans="1:5" ht="18" x14ac:dyDescent="0.25">
      <c r="A2" s="43" t="s">
        <v>23</v>
      </c>
      <c r="B2" s="44"/>
      <c r="C2" s="44"/>
      <c r="D2" s="63"/>
    </row>
    <row r="3" spans="1:5" ht="11.25" customHeight="1" thickBot="1" x14ac:dyDescent="0.3">
      <c r="A3" s="43"/>
      <c r="B3" s="44"/>
      <c r="C3" s="44"/>
    </row>
    <row r="4" spans="1:5" ht="27" customHeight="1" thickBot="1" x14ac:dyDescent="0.3">
      <c r="A4" s="264" t="s">
        <v>24</v>
      </c>
      <c r="B4" s="265"/>
      <c r="C4" s="284" t="str">
        <f>IF(ISBLANK(NOTICE!C3),"Vous devez renseigner l'onglet NOTICE",NOTICE!C3)</f>
        <v>Vous devez renseigner l'onglet NOTICE</v>
      </c>
      <c r="D4" s="285"/>
    </row>
    <row r="5" spans="1:5" ht="27" customHeight="1" thickBot="1" x14ac:dyDescent="0.3">
      <c r="A5" s="264" t="s">
        <v>25</v>
      </c>
      <c r="B5" s="265"/>
      <c r="C5" s="290" t="str">
        <f>IF(ISBLANK(NOTICE!C4),"Vous devez renseigner l'onglet NOTICE",NOTICE!C4)</f>
        <v>Vous devez renseigner l'onglet NOTICE</v>
      </c>
      <c r="D5" s="291"/>
    </row>
    <row r="6" spans="1:5" ht="27" customHeight="1" thickBot="1" x14ac:dyDescent="0.3">
      <c r="A6" s="264" t="s">
        <v>867</v>
      </c>
      <c r="B6" s="265"/>
      <c r="C6" s="292" t="str">
        <f>IF(ISBLANK(NOTICE!C5),"Vous devez renseigner l'onglet NOTICE",NOTICE!C5)</f>
        <v>Vous devez renseigner l'onglet NOTICE</v>
      </c>
      <c r="D6" s="293"/>
    </row>
    <row r="7" spans="1:5" ht="9.75" customHeight="1" thickBot="1" x14ac:dyDescent="0.3">
      <c r="A7" s="46"/>
      <c r="B7" s="42"/>
      <c r="C7" s="86"/>
      <c r="D7" s="63"/>
    </row>
    <row r="8" spans="1:5" ht="15.75" thickBot="1" x14ac:dyDescent="0.3">
      <c r="A8" s="87" t="s">
        <v>765</v>
      </c>
      <c r="B8" s="63"/>
      <c r="C8" s="63"/>
      <c r="D8" s="63"/>
    </row>
    <row r="9" spans="1:5" ht="39.75" customHeight="1" thickBot="1" x14ac:dyDescent="0.3">
      <c r="A9" s="37"/>
      <c r="B9" s="286" t="s">
        <v>988</v>
      </c>
      <c r="C9" s="286"/>
      <c r="D9" s="287"/>
    </row>
    <row r="10" spans="1:5" ht="39.75" customHeight="1" thickBot="1" x14ac:dyDescent="0.3">
      <c r="A10" s="37"/>
      <c r="B10" s="286" t="s">
        <v>989</v>
      </c>
      <c r="C10" s="286"/>
      <c r="D10" s="287"/>
    </row>
    <row r="11" spans="1:5" ht="15.75" thickBot="1" x14ac:dyDescent="0.3"/>
    <row r="12" spans="1:5" ht="25.5" customHeight="1" x14ac:dyDescent="0.25">
      <c r="C12" s="51" t="s">
        <v>18</v>
      </c>
      <c r="D12" s="88" t="s">
        <v>751</v>
      </c>
    </row>
    <row r="13" spans="1:5" ht="23.25" customHeight="1" x14ac:dyDescent="0.25">
      <c r="C13" s="192" t="s">
        <v>733</v>
      </c>
      <c r="D13" s="191">
        <f>'1_Presta_service'!M8</f>
        <v>0</v>
      </c>
    </row>
    <row r="14" spans="1:5" ht="23.25" customHeight="1" x14ac:dyDescent="0.25">
      <c r="C14" s="192" t="s">
        <v>732</v>
      </c>
      <c r="D14" s="191">
        <f>'2_Matériels_équipements'!K8</f>
        <v>0</v>
      </c>
    </row>
    <row r="15" spans="1:5" ht="23.25" customHeight="1" x14ac:dyDescent="0.25">
      <c r="C15" s="192" t="s">
        <v>14</v>
      </c>
      <c r="D15" s="191">
        <f>'3_Dépenses_personnel'!F8</f>
        <v>0</v>
      </c>
      <c r="E15" s="172"/>
    </row>
    <row r="16" spans="1:5" ht="23.25" customHeight="1" x14ac:dyDescent="0.25">
      <c r="C16" s="192" t="s">
        <v>19</v>
      </c>
      <c r="D16" s="191">
        <f>IF((A9)="X",D15*15%,0)</f>
        <v>0</v>
      </c>
    </row>
    <row r="17" spans="1:6" ht="23.25" customHeight="1" x14ac:dyDescent="0.25">
      <c r="C17" s="192" t="s">
        <v>859</v>
      </c>
      <c r="D17" s="191">
        <f>IF((A10)="X",D15*5.5%,0)</f>
        <v>0</v>
      </c>
      <c r="E17" s="172"/>
    </row>
    <row r="18" spans="1:6" ht="23.25" customHeight="1" x14ac:dyDescent="0.25">
      <c r="C18" s="193" t="s">
        <v>1001</v>
      </c>
      <c r="D18" s="191">
        <f>'4_barème_de_travaux'!E8</f>
        <v>0</v>
      </c>
    </row>
    <row r="19" spans="1:6" ht="23.25" customHeight="1" thickBot="1" x14ac:dyDescent="0.3">
      <c r="C19" s="227" t="s">
        <v>20</v>
      </c>
      <c r="D19" s="228">
        <f>SUM(D13:D18)</f>
        <v>0</v>
      </c>
    </row>
    <row r="21" spans="1:6" ht="31.5" customHeight="1" x14ac:dyDescent="0.25">
      <c r="A21" s="294" t="s">
        <v>613</v>
      </c>
      <c r="B21" s="295"/>
      <c r="C21" s="295"/>
      <c r="D21" s="295"/>
    </row>
    <row r="23" spans="1:6" s="73" customFormat="1" ht="46.15" customHeight="1" x14ac:dyDescent="0.25">
      <c r="C23" s="288" t="str">
        <f>IFERROR(IF(D35&gt;0.12,"Attention: le montant total des frais d'études et suivi de l'opération dépasse 12% du montant total de l'opération hors frais d'études et suivi de l'opération. Ce montant sera plafonné à 12% lors de l'instruction.",""),"")</f>
        <v/>
      </c>
      <c r="D23" s="289"/>
      <c r="E23" s="93"/>
    </row>
    <row r="24" spans="1:6" ht="15.75" hidden="1" x14ac:dyDescent="0.25">
      <c r="D24" s="89"/>
    </row>
    <row r="25" spans="1:6" ht="15.75" hidden="1" thickBot="1" x14ac:dyDescent="0.3"/>
    <row r="26" spans="1:6" ht="36" hidden="1" customHeight="1" thickBot="1" x14ac:dyDescent="0.3">
      <c r="B26" s="204"/>
      <c r="C26" s="204"/>
      <c r="D26" s="205"/>
      <c r="E26" s="90"/>
      <c r="F26" s="63"/>
    </row>
    <row r="27" spans="1:6" hidden="1" x14ac:dyDescent="0.25"/>
    <row r="28" spans="1:6" hidden="1" x14ac:dyDescent="0.25"/>
    <row r="29" spans="1:6" hidden="1" x14ac:dyDescent="0.25"/>
    <row r="30" spans="1:6" hidden="1" x14ac:dyDescent="0.25"/>
    <row r="31" spans="1:6" hidden="1" x14ac:dyDescent="0.25"/>
    <row r="33" spans="3:5" x14ac:dyDescent="0.25">
      <c r="C33" s="67" t="s">
        <v>996</v>
      </c>
      <c r="D33" s="91">
        <f>IF('1_Presta_service'!W3+'3_Dépenses_personnel'!R1=0,0,'1_Presta_service'!W1+'3_Dépenses_personnel'!R1+'6_Synthèse_instruction(masquer)'!E85)</f>
        <v>0</v>
      </c>
    </row>
    <row r="34" spans="3:5" x14ac:dyDescent="0.25">
      <c r="C34" s="67" t="s">
        <v>997</v>
      </c>
      <c r="D34" s="91">
        <f>D19-D33</f>
        <v>0</v>
      </c>
      <c r="E34" s="72"/>
    </row>
    <row r="35" spans="3:5" x14ac:dyDescent="0.25">
      <c r="C35" s="67" t="s">
        <v>758</v>
      </c>
      <c r="D35" s="92">
        <f>IFERROR(D33/(D19-D33),0)</f>
        <v>0</v>
      </c>
    </row>
  </sheetData>
  <sheetProtection algorithmName="SHA-512" hashValue="FzawAOdT9cYxeb0EdEAlT6rq6rJaDNpvGc8oBJKCLHMQ0IoDALsf42wHS3cgc6IfBF5Ot0OPkhQZBhoRIbaZTA==" saltValue="vT7WCUk4OQ9rJIKuNq+S3g==" spinCount="100000" sheet="1" objects="1" scenarios="1"/>
  <mergeCells count="10">
    <mergeCell ref="C4:D4"/>
    <mergeCell ref="B9:D9"/>
    <mergeCell ref="C23:D23"/>
    <mergeCell ref="C5:D5"/>
    <mergeCell ref="B10:D10"/>
    <mergeCell ref="A4:B4"/>
    <mergeCell ref="A5:B5"/>
    <mergeCell ref="A6:B6"/>
    <mergeCell ref="C6:D6"/>
    <mergeCell ref="A21:D21"/>
  </mergeCells>
  <dataValidations count="1">
    <dataValidation type="list" allowBlank="1" showInputMessage="1" showErrorMessage="1" sqref="A9:A10" xr:uid="{5FC5C294-4646-4765-8B33-920DA6BD22BB}">
      <formula1>"X"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44AD7-3F8C-4195-9EA3-9763A7629D3F}">
  <dimension ref="A1:D59"/>
  <sheetViews>
    <sheetView topLeftCell="A22" workbookViewId="0">
      <selection activeCell="B24" sqref="B24"/>
    </sheetView>
  </sheetViews>
  <sheetFormatPr baseColWidth="10" defaultColWidth="11.42578125" defaultRowHeight="15" x14ac:dyDescent="0.25"/>
  <cols>
    <col min="1" max="1" width="133.140625" style="32" customWidth="1"/>
    <col min="2" max="2" width="26.42578125" style="32" customWidth="1"/>
    <col min="3" max="3" width="11.42578125" style="32"/>
    <col min="4" max="4" width="17.5703125" style="32" bestFit="1" customWidth="1"/>
    <col min="5" max="7" width="11.42578125" style="32"/>
    <col min="8" max="8" width="11.42578125" style="32" customWidth="1"/>
    <col min="9" max="16384" width="11.42578125" style="32"/>
  </cols>
  <sheetData>
    <row r="1" spans="1:4" hidden="1" x14ac:dyDescent="0.25">
      <c r="A1" s="32" t="s">
        <v>868</v>
      </c>
    </row>
    <row r="2" spans="1:4" hidden="1" x14ac:dyDescent="0.25">
      <c r="A2" s="32" t="s">
        <v>869</v>
      </c>
      <c r="D2" s="32" t="s">
        <v>870</v>
      </c>
    </row>
    <row r="3" spans="1:4" ht="38.25" hidden="1" x14ac:dyDescent="0.25">
      <c r="A3" s="32" t="s">
        <v>871</v>
      </c>
      <c r="D3" s="117" t="s">
        <v>872</v>
      </c>
    </row>
    <row r="4" spans="1:4" hidden="1" x14ac:dyDescent="0.25">
      <c r="A4" s="32" t="s">
        <v>873</v>
      </c>
      <c r="D4" s="117" t="s">
        <v>874</v>
      </c>
    </row>
    <row r="5" spans="1:4" ht="25.5" hidden="1" x14ac:dyDescent="0.25">
      <c r="A5" s="32" t="s">
        <v>875</v>
      </c>
      <c r="D5" s="117" t="s">
        <v>876</v>
      </c>
    </row>
    <row r="6" spans="1:4" hidden="1" x14ac:dyDescent="0.25">
      <c r="A6" s="32" t="s">
        <v>877</v>
      </c>
      <c r="D6" s="117" t="s">
        <v>878</v>
      </c>
    </row>
    <row r="7" spans="1:4" hidden="1" x14ac:dyDescent="0.25">
      <c r="D7" s="117" t="s">
        <v>879</v>
      </c>
    </row>
    <row r="8" spans="1:4" hidden="1" x14ac:dyDescent="0.25">
      <c r="A8" s="118" t="s">
        <v>14</v>
      </c>
    </row>
    <row r="9" spans="1:4" hidden="1" x14ac:dyDescent="0.25">
      <c r="A9" s="118" t="s">
        <v>19</v>
      </c>
    </row>
    <row r="10" spans="1:4" hidden="1" x14ac:dyDescent="0.25">
      <c r="A10" s="118" t="s">
        <v>880</v>
      </c>
    </row>
    <row r="11" spans="1:4" hidden="1" x14ac:dyDescent="0.25">
      <c r="A11" s="118" t="s">
        <v>762</v>
      </c>
    </row>
    <row r="12" spans="1:4" hidden="1" x14ac:dyDescent="0.25">
      <c r="A12" s="119" t="s">
        <v>881</v>
      </c>
    </row>
    <row r="13" spans="1:4" hidden="1" x14ac:dyDescent="0.25">
      <c r="A13" s="120"/>
    </row>
    <row r="14" spans="1:4" hidden="1" x14ac:dyDescent="0.25">
      <c r="A14" s="32" t="s">
        <v>882</v>
      </c>
    </row>
    <row r="15" spans="1:4" hidden="1" x14ac:dyDescent="0.25">
      <c r="A15" s="120" t="s">
        <v>883</v>
      </c>
    </row>
    <row r="16" spans="1:4" hidden="1" x14ac:dyDescent="0.25">
      <c r="A16" s="120" t="s">
        <v>884</v>
      </c>
    </row>
    <row r="17" spans="1:3" hidden="1" x14ac:dyDescent="0.25"/>
    <row r="18" spans="1:3" hidden="1" x14ac:dyDescent="0.25">
      <c r="A18" s="120"/>
    </row>
    <row r="19" spans="1:3" hidden="1" x14ac:dyDescent="0.25">
      <c r="A19" s="120"/>
    </row>
    <row r="20" spans="1:3" hidden="1" x14ac:dyDescent="0.25">
      <c r="A20" s="120"/>
    </row>
    <row r="21" spans="1:3" hidden="1" x14ac:dyDescent="0.25">
      <c r="A21" s="120" t="s">
        <v>885</v>
      </c>
    </row>
    <row r="22" spans="1:3" ht="15.75" thickBot="1" x14ac:dyDescent="0.3">
      <c r="A22" s="120"/>
    </row>
    <row r="23" spans="1:3" ht="15.75" thickBot="1" x14ac:dyDescent="0.3">
      <c r="A23" s="120"/>
      <c r="B23" s="121" t="s">
        <v>747</v>
      </c>
      <c r="C23" s="122">
        <v>4.3499999999999996</v>
      </c>
    </row>
    <row r="24" spans="1:3" ht="26.25" thickBot="1" x14ac:dyDescent="0.3">
      <c r="A24" s="120"/>
      <c r="B24" s="121" t="s">
        <v>886</v>
      </c>
      <c r="C24" s="122">
        <v>28.76</v>
      </c>
    </row>
    <row r="25" spans="1:3" ht="39" thickBot="1" x14ac:dyDescent="0.3">
      <c r="B25" s="121" t="s">
        <v>887</v>
      </c>
      <c r="C25" s="122">
        <v>24.21</v>
      </c>
    </row>
    <row r="26" spans="1:3" ht="31.5" x14ac:dyDescent="0.25">
      <c r="A26" s="123" t="s">
        <v>888</v>
      </c>
      <c r="B26" s="124" t="s">
        <v>578</v>
      </c>
      <c r="C26" s="124" t="s">
        <v>889</v>
      </c>
    </row>
    <row r="27" spans="1:3" ht="15.75" x14ac:dyDescent="0.25">
      <c r="A27" s="125" t="s">
        <v>747</v>
      </c>
      <c r="B27" s="126" t="s">
        <v>747</v>
      </c>
      <c r="C27" s="127">
        <v>4.3499999999999996</v>
      </c>
    </row>
    <row r="28" spans="1:3" ht="15.75" x14ac:dyDescent="0.25">
      <c r="A28" s="125" t="s">
        <v>580</v>
      </c>
      <c r="B28" s="126" t="s">
        <v>579</v>
      </c>
      <c r="C28" s="127">
        <f>IF(ISBLANK(B28),"",IF(LEFT(B28,1)="B",$C$25,$C$24))</f>
        <v>24.21</v>
      </c>
    </row>
    <row r="29" spans="1:3" ht="15.75" x14ac:dyDescent="0.25">
      <c r="A29" s="125" t="s">
        <v>601</v>
      </c>
      <c r="B29" s="126" t="s">
        <v>579</v>
      </c>
      <c r="C29" s="127">
        <f t="shared" ref="C29:C51" si="0">IF(ISBLANK(B29),"",IF(LEFT(B29,1)="B",$C$25,$C$24))</f>
        <v>24.21</v>
      </c>
    </row>
    <row r="30" spans="1:3" ht="15.75" x14ac:dyDescent="0.25">
      <c r="A30" s="125" t="s">
        <v>602</v>
      </c>
      <c r="B30" s="126" t="s">
        <v>579</v>
      </c>
      <c r="C30" s="127">
        <f t="shared" si="0"/>
        <v>24.21</v>
      </c>
    </row>
    <row r="31" spans="1:3" ht="15.75" x14ac:dyDescent="0.25">
      <c r="A31" s="125" t="s">
        <v>603</v>
      </c>
      <c r="B31" s="126" t="s">
        <v>579</v>
      </c>
      <c r="C31" s="127">
        <f t="shared" si="0"/>
        <v>24.21</v>
      </c>
    </row>
    <row r="32" spans="1:3" ht="15.75" x14ac:dyDescent="0.25">
      <c r="A32" s="125" t="s">
        <v>604</v>
      </c>
      <c r="B32" s="126" t="s">
        <v>579</v>
      </c>
      <c r="C32" s="127">
        <f t="shared" si="0"/>
        <v>24.21</v>
      </c>
    </row>
    <row r="33" spans="1:3" ht="15.75" x14ac:dyDescent="0.25">
      <c r="A33" s="125" t="s">
        <v>605</v>
      </c>
      <c r="B33" s="126" t="s">
        <v>579</v>
      </c>
      <c r="C33" s="127">
        <f t="shared" si="0"/>
        <v>24.21</v>
      </c>
    </row>
    <row r="34" spans="1:3" ht="15.75" x14ac:dyDescent="0.25">
      <c r="A34" s="125" t="s">
        <v>606</v>
      </c>
      <c r="B34" s="126" t="s">
        <v>579</v>
      </c>
      <c r="C34" s="127">
        <f t="shared" si="0"/>
        <v>24.21</v>
      </c>
    </row>
    <row r="35" spans="1:3" ht="15.75" x14ac:dyDescent="0.25">
      <c r="A35" s="125" t="s">
        <v>600</v>
      </c>
      <c r="B35" s="126" t="s">
        <v>579</v>
      </c>
      <c r="C35" s="127">
        <f t="shared" si="0"/>
        <v>24.21</v>
      </c>
    </row>
    <row r="36" spans="1:3" ht="15.75" x14ac:dyDescent="0.25">
      <c r="A36" s="125" t="s">
        <v>599</v>
      </c>
      <c r="B36" s="126" t="s">
        <v>579</v>
      </c>
      <c r="C36" s="127">
        <f t="shared" si="0"/>
        <v>24.21</v>
      </c>
    </row>
    <row r="37" spans="1:3" ht="15.75" x14ac:dyDescent="0.25">
      <c r="A37" s="125" t="s">
        <v>607</v>
      </c>
      <c r="B37" s="126" t="s">
        <v>579</v>
      </c>
      <c r="C37" s="127">
        <f t="shared" si="0"/>
        <v>24.21</v>
      </c>
    </row>
    <row r="38" spans="1:3" ht="15.75" x14ac:dyDescent="0.25">
      <c r="A38" s="125" t="s">
        <v>992</v>
      </c>
      <c r="B38" s="128" t="s">
        <v>581</v>
      </c>
      <c r="C38" s="127">
        <f t="shared" si="0"/>
        <v>28.76</v>
      </c>
    </row>
    <row r="39" spans="1:3" ht="15.75" x14ac:dyDescent="0.25">
      <c r="A39" s="125" t="s">
        <v>991</v>
      </c>
      <c r="B39" s="126" t="s">
        <v>579</v>
      </c>
      <c r="C39" s="127">
        <f t="shared" si="0"/>
        <v>24.21</v>
      </c>
    </row>
    <row r="40" spans="1:3" ht="15.75" x14ac:dyDescent="0.25">
      <c r="A40" s="125" t="s">
        <v>598</v>
      </c>
      <c r="B40" s="126" t="s">
        <v>579</v>
      </c>
      <c r="C40" s="127">
        <f t="shared" si="0"/>
        <v>24.21</v>
      </c>
    </row>
    <row r="41" spans="1:3" ht="15.75" x14ac:dyDescent="0.25">
      <c r="A41" s="125" t="s">
        <v>597</v>
      </c>
      <c r="B41" s="126" t="s">
        <v>579</v>
      </c>
      <c r="C41" s="127">
        <f t="shared" si="0"/>
        <v>24.21</v>
      </c>
    </row>
    <row r="42" spans="1:3" ht="15.75" x14ac:dyDescent="0.25">
      <c r="A42" s="125" t="s">
        <v>587</v>
      </c>
      <c r="B42" s="126" t="s">
        <v>579</v>
      </c>
      <c r="C42" s="127">
        <f t="shared" si="0"/>
        <v>24.21</v>
      </c>
    </row>
    <row r="43" spans="1:3" ht="15.75" x14ac:dyDescent="0.25">
      <c r="A43" s="125" t="s">
        <v>591</v>
      </c>
      <c r="B43" s="126" t="s">
        <v>579</v>
      </c>
      <c r="C43" s="127">
        <f t="shared" si="0"/>
        <v>24.21</v>
      </c>
    </row>
    <row r="44" spans="1:3" ht="15.75" x14ac:dyDescent="0.25">
      <c r="A44" s="125" t="s">
        <v>583</v>
      </c>
      <c r="B44" s="128" t="s">
        <v>581</v>
      </c>
      <c r="C44" s="127">
        <f t="shared" si="0"/>
        <v>28.76</v>
      </c>
    </row>
    <row r="45" spans="1:3" ht="15.75" x14ac:dyDescent="0.25">
      <c r="A45" s="125" t="s">
        <v>990</v>
      </c>
      <c r="B45" s="128" t="s">
        <v>581</v>
      </c>
      <c r="C45" s="127">
        <f t="shared" ref="C45" si="1">IF(ISBLANK(B45),"",IF(LEFT(B45,1)="B",$C$25,$C$24))</f>
        <v>28.76</v>
      </c>
    </row>
    <row r="46" spans="1:3" ht="15.75" x14ac:dyDescent="0.25">
      <c r="A46" s="125" t="s">
        <v>584</v>
      </c>
      <c r="B46" s="128" t="s">
        <v>581</v>
      </c>
      <c r="C46" s="127">
        <f t="shared" si="0"/>
        <v>28.76</v>
      </c>
    </row>
    <row r="47" spans="1:3" ht="15.75" x14ac:dyDescent="0.25">
      <c r="A47" s="125" t="s">
        <v>608</v>
      </c>
      <c r="B47" s="126" t="s">
        <v>579</v>
      </c>
      <c r="C47" s="127">
        <f t="shared" si="0"/>
        <v>24.21</v>
      </c>
    </row>
    <row r="48" spans="1:3" ht="15.75" x14ac:dyDescent="0.25">
      <c r="A48" s="125" t="s">
        <v>585</v>
      </c>
      <c r="B48" s="128" t="s">
        <v>581</v>
      </c>
      <c r="C48" s="127">
        <f t="shared" si="0"/>
        <v>28.76</v>
      </c>
    </row>
    <row r="49" spans="1:3" ht="15.75" x14ac:dyDescent="0.25">
      <c r="A49" s="125" t="s">
        <v>582</v>
      </c>
      <c r="B49" s="128" t="s">
        <v>581</v>
      </c>
      <c r="C49" s="127">
        <f t="shared" si="0"/>
        <v>28.76</v>
      </c>
    </row>
    <row r="50" spans="1:3" ht="15.75" x14ac:dyDescent="0.25">
      <c r="A50" s="125" t="s">
        <v>586</v>
      </c>
      <c r="B50" s="128" t="s">
        <v>581</v>
      </c>
      <c r="C50" s="127">
        <f t="shared" si="0"/>
        <v>28.76</v>
      </c>
    </row>
    <row r="51" spans="1:3" ht="15.75" x14ac:dyDescent="0.25">
      <c r="A51" s="125" t="s">
        <v>588</v>
      </c>
      <c r="B51" s="126" t="s">
        <v>579</v>
      </c>
      <c r="C51" s="127">
        <f t="shared" si="0"/>
        <v>24.21</v>
      </c>
    </row>
    <row r="52" spans="1:3" ht="15.75" x14ac:dyDescent="0.25">
      <c r="A52" s="125" t="s">
        <v>594</v>
      </c>
      <c r="B52" s="126" t="s">
        <v>579</v>
      </c>
      <c r="C52" s="127">
        <f t="shared" ref="C52:C58" si="2">IF(ISBLANK(B52),"",IF(LEFT(B52,1)="B",$C$25,$C$24))</f>
        <v>24.21</v>
      </c>
    </row>
    <row r="53" spans="1:3" ht="15.75" x14ac:dyDescent="0.25">
      <c r="A53" s="125" t="s">
        <v>596</v>
      </c>
      <c r="B53" s="126" t="s">
        <v>579</v>
      </c>
      <c r="C53" s="127">
        <f t="shared" si="2"/>
        <v>24.21</v>
      </c>
    </row>
    <row r="54" spans="1:3" ht="15.75" x14ac:dyDescent="0.25">
      <c r="A54" s="125" t="s">
        <v>592</v>
      </c>
      <c r="B54" s="126" t="s">
        <v>579</v>
      </c>
      <c r="C54" s="127">
        <f t="shared" si="2"/>
        <v>24.21</v>
      </c>
    </row>
    <row r="55" spans="1:3" ht="15.75" x14ac:dyDescent="0.25">
      <c r="A55" s="125" t="s">
        <v>589</v>
      </c>
      <c r="B55" s="126" t="s">
        <v>579</v>
      </c>
      <c r="C55" s="127">
        <f t="shared" si="2"/>
        <v>24.21</v>
      </c>
    </row>
    <row r="56" spans="1:3" ht="15.75" x14ac:dyDescent="0.25">
      <c r="A56" s="125" t="s">
        <v>590</v>
      </c>
      <c r="B56" s="126" t="s">
        <v>579</v>
      </c>
      <c r="C56" s="127">
        <f t="shared" si="2"/>
        <v>24.21</v>
      </c>
    </row>
    <row r="57" spans="1:3" ht="15.75" x14ac:dyDescent="0.25">
      <c r="A57" s="125" t="s">
        <v>593</v>
      </c>
      <c r="B57" s="126" t="s">
        <v>579</v>
      </c>
      <c r="C57" s="127">
        <f t="shared" si="2"/>
        <v>24.21</v>
      </c>
    </row>
    <row r="58" spans="1:3" ht="15.75" x14ac:dyDescent="0.25">
      <c r="A58" s="125" t="s">
        <v>595</v>
      </c>
      <c r="B58" s="126" t="s">
        <v>579</v>
      </c>
      <c r="C58" s="127">
        <f t="shared" si="2"/>
        <v>24.21</v>
      </c>
    </row>
    <row r="59" spans="1:3" x14ac:dyDescent="0.25">
      <c r="C59" s="127"/>
    </row>
  </sheetData>
  <sheetProtection sheet="1" objects="1" scenarios="1"/>
  <conditionalFormatting sqref="D3:D7 A11">
    <cfRule type="cellIs" dxfId="2" priority="3" operator="equal">
      <formula>0</formula>
    </cfRule>
  </conditionalFormatting>
  <conditionalFormatting sqref="D7">
    <cfRule type="cellIs" dxfId="1" priority="2" operator="equal">
      <formula>0</formula>
    </cfRule>
  </conditionalFormatting>
  <conditionalFormatting sqref="D3:D6 A11">
    <cfRule type="cellIs" dxfId="0" priority="1" operator="equal">
      <formula>0</formula>
    </cfRule>
  </conditionalFormatting>
  <dataValidations count="1">
    <dataValidation type="textLength" operator="lessThanOrEqual" allowBlank="1" showInputMessage="1" showErrorMessage="1" errorTitle="Nombre de caractères" error="Nombre de caractères limité à 48" sqref="D3:D7" xr:uid="{315E975D-105A-458D-AB86-625443F65223}">
      <formula1>48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3DC03-268E-4E6C-A8A9-A63DDD63D8DA}">
  <dimension ref="A1:H152"/>
  <sheetViews>
    <sheetView topLeftCell="A58" zoomScale="70" zoomScaleNormal="70" workbookViewId="0">
      <selection activeCell="H101" sqref="H101"/>
    </sheetView>
  </sheetViews>
  <sheetFormatPr baseColWidth="10" defaultRowHeight="30" customHeight="1" x14ac:dyDescent="0.25"/>
  <cols>
    <col min="1" max="1" width="11.42578125" style="32"/>
    <col min="2" max="2" width="11.85546875" customWidth="1"/>
    <col min="3" max="3" width="11.42578125" style="20"/>
    <col min="4" max="4" width="49.28515625" customWidth="1"/>
    <col min="5" max="5" width="128.42578125" style="18" customWidth="1"/>
    <col min="6" max="6" width="17.7109375" style="20" customWidth="1"/>
    <col min="7" max="7" width="29" customWidth="1"/>
    <col min="8" max="8" width="20.85546875" style="21" customWidth="1"/>
  </cols>
  <sheetData>
    <row r="1" spans="1:8" ht="30" customHeight="1" x14ac:dyDescent="0.25">
      <c r="B1" s="32"/>
      <c r="C1" s="31"/>
      <c r="D1" s="32"/>
      <c r="F1" s="31"/>
      <c r="G1" s="32"/>
      <c r="H1" s="30"/>
    </row>
    <row r="2" spans="1:8" ht="30" customHeight="1" x14ac:dyDescent="0.25">
      <c r="B2" s="32"/>
      <c r="C2" s="297" t="s">
        <v>734</v>
      </c>
      <c r="D2" s="298"/>
      <c r="E2" s="298"/>
      <c r="F2" s="298"/>
      <c r="G2" s="298"/>
      <c r="H2" s="299"/>
    </row>
    <row r="3" spans="1:8" ht="30" customHeight="1" x14ac:dyDescent="0.25">
      <c r="B3" s="32"/>
      <c r="C3" s="31"/>
      <c r="D3" s="34" t="s">
        <v>27</v>
      </c>
      <c r="E3" s="34" t="s">
        <v>28</v>
      </c>
      <c r="F3" s="31"/>
      <c r="G3" s="32"/>
      <c r="H3" s="30"/>
    </row>
    <row r="4" spans="1:8" s="28" customFormat="1" ht="30" customHeight="1" x14ac:dyDescent="0.25">
      <c r="A4" s="32"/>
      <c r="B4" s="32"/>
      <c r="C4" s="31"/>
      <c r="D4" s="34" t="s">
        <v>29</v>
      </c>
      <c r="E4" s="34" t="s">
        <v>30</v>
      </c>
      <c r="F4" s="31"/>
      <c r="G4" s="32"/>
      <c r="H4" s="30"/>
    </row>
    <row r="5" spans="1:8" s="28" customFormat="1" ht="30" customHeight="1" x14ac:dyDescent="0.25">
      <c r="A5" s="32"/>
      <c r="B5" s="32"/>
      <c r="C5" s="31"/>
      <c r="D5" s="34" t="s">
        <v>31</v>
      </c>
      <c r="E5" s="34" t="s">
        <v>32</v>
      </c>
      <c r="F5" s="31"/>
      <c r="G5" s="32"/>
      <c r="H5" s="30"/>
    </row>
    <row r="6" spans="1:8" s="28" customFormat="1" ht="30" customHeight="1" x14ac:dyDescent="0.25">
      <c r="A6" s="32"/>
      <c r="B6" s="32"/>
      <c r="C6" s="31"/>
      <c r="D6" s="34" t="s">
        <v>33</v>
      </c>
      <c r="E6" s="34" t="s">
        <v>34</v>
      </c>
      <c r="F6" s="31"/>
      <c r="G6" s="32"/>
      <c r="H6" s="30"/>
    </row>
    <row r="7" spans="1:8" s="28" customFormat="1" ht="30" customHeight="1" x14ac:dyDescent="0.25">
      <c r="A7" s="32"/>
      <c r="B7" s="32"/>
      <c r="C7" s="31"/>
      <c r="D7" s="34" t="s">
        <v>35</v>
      </c>
      <c r="E7" s="34" t="s">
        <v>36</v>
      </c>
      <c r="F7" s="31"/>
      <c r="G7" s="32"/>
      <c r="H7" s="30"/>
    </row>
    <row r="8" spans="1:8" s="28" customFormat="1" ht="30" customHeight="1" x14ac:dyDescent="0.25">
      <c r="A8" s="32"/>
      <c r="B8" s="32"/>
      <c r="C8" s="31"/>
      <c r="D8" s="34" t="s">
        <v>37</v>
      </c>
      <c r="E8" s="34" t="s">
        <v>38</v>
      </c>
      <c r="F8" s="31"/>
      <c r="G8" s="32"/>
      <c r="H8" s="30"/>
    </row>
    <row r="9" spans="1:8" s="28" customFormat="1" ht="30" customHeight="1" x14ac:dyDescent="0.25">
      <c r="A9" s="32"/>
      <c r="B9" s="32"/>
      <c r="C9" s="31"/>
      <c r="D9" s="34" t="s">
        <v>39</v>
      </c>
      <c r="E9" s="34" t="s">
        <v>40</v>
      </c>
      <c r="F9" s="31"/>
      <c r="G9" s="32"/>
      <c r="H9" s="30"/>
    </row>
    <row r="10" spans="1:8" s="28" customFormat="1" ht="30" customHeight="1" x14ac:dyDescent="0.25">
      <c r="A10" s="32"/>
      <c r="B10" s="32"/>
      <c r="C10" s="31"/>
      <c r="D10" s="34" t="s">
        <v>41</v>
      </c>
      <c r="E10" s="34" t="s">
        <v>42</v>
      </c>
      <c r="F10" s="31"/>
      <c r="G10" s="32"/>
      <c r="H10" s="30"/>
    </row>
    <row r="11" spans="1:8" s="28" customFormat="1" ht="30" customHeight="1" x14ac:dyDescent="0.25">
      <c r="A11" s="32"/>
      <c r="B11" s="32"/>
      <c r="C11" s="31"/>
      <c r="D11" s="34" t="s">
        <v>43</v>
      </c>
      <c r="E11" s="34" t="s">
        <v>44</v>
      </c>
      <c r="F11" s="31"/>
      <c r="G11" s="32"/>
      <c r="H11" s="30"/>
    </row>
    <row r="12" spans="1:8" s="28" customFormat="1" ht="30" customHeight="1" x14ac:dyDescent="0.25">
      <c r="A12" s="32"/>
      <c r="B12" s="32"/>
      <c r="C12" s="31"/>
      <c r="D12" s="34" t="s">
        <v>45</v>
      </c>
      <c r="E12" s="34" t="s">
        <v>46</v>
      </c>
      <c r="F12" s="31"/>
      <c r="G12" s="32"/>
      <c r="H12" s="30"/>
    </row>
    <row r="13" spans="1:8" s="28" customFormat="1" ht="30" customHeight="1" x14ac:dyDescent="0.25">
      <c r="A13" s="32"/>
      <c r="B13" s="32"/>
      <c r="C13" s="31"/>
      <c r="D13" s="34" t="s">
        <v>47</v>
      </c>
      <c r="E13" s="34" t="s">
        <v>48</v>
      </c>
      <c r="F13" s="31"/>
      <c r="G13" s="32"/>
      <c r="H13" s="30"/>
    </row>
    <row r="14" spans="1:8" s="29" customFormat="1" ht="30" customHeight="1" x14ac:dyDescent="0.25">
      <c r="A14" s="32"/>
      <c r="B14" s="32"/>
      <c r="C14" s="31"/>
      <c r="D14" s="34" t="s">
        <v>49</v>
      </c>
      <c r="E14" s="34" t="s">
        <v>50</v>
      </c>
      <c r="F14" s="31"/>
      <c r="G14" s="32"/>
      <c r="H14" s="30"/>
    </row>
    <row r="15" spans="1:8" s="29" customFormat="1" ht="30" customHeight="1" x14ac:dyDescent="0.25">
      <c r="A15" s="32"/>
      <c r="B15" s="32"/>
      <c r="C15" s="31"/>
      <c r="D15" s="34" t="s">
        <v>51</v>
      </c>
      <c r="E15" s="34" t="s">
        <v>52</v>
      </c>
      <c r="F15" s="31"/>
      <c r="G15" s="32"/>
      <c r="H15" s="30"/>
    </row>
    <row r="16" spans="1:8" s="29" customFormat="1" ht="30" customHeight="1" x14ac:dyDescent="0.25">
      <c r="A16" s="32"/>
      <c r="B16" s="32"/>
      <c r="C16" s="31"/>
      <c r="D16" s="34" t="s">
        <v>53</v>
      </c>
      <c r="E16" s="34" t="s">
        <v>54</v>
      </c>
      <c r="F16" s="31"/>
      <c r="G16" s="32"/>
      <c r="H16" s="30"/>
    </row>
    <row r="17" spans="1:8" s="29" customFormat="1" ht="30" customHeight="1" x14ac:dyDescent="0.25">
      <c r="A17" s="32"/>
      <c r="B17" s="32"/>
      <c r="C17" s="31"/>
      <c r="D17" s="34" t="s">
        <v>55</v>
      </c>
      <c r="E17" s="34" t="s">
        <v>56</v>
      </c>
      <c r="F17" s="31"/>
      <c r="G17" s="32"/>
      <c r="H17" s="30"/>
    </row>
    <row r="18" spans="1:8" s="29" customFormat="1" ht="30" customHeight="1" x14ac:dyDescent="0.25">
      <c r="A18" s="32"/>
      <c r="B18" s="32"/>
      <c r="C18" s="31"/>
      <c r="D18" s="34" t="s">
        <v>722</v>
      </c>
      <c r="E18" s="34" t="s">
        <v>57</v>
      </c>
      <c r="F18" s="31"/>
      <c r="G18" s="32"/>
      <c r="H18" s="30"/>
    </row>
    <row r="19" spans="1:8" s="29" customFormat="1" ht="30" customHeight="1" x14ac:dyDescent="0.25">
      <c r="A19" s="32"/>
      <c r="B19" s="32"/>
      <c r="C19" s="31"/>
      <c r="D19" s="34" t="s">
        <v>58</v>
      </c>
      <c r="E19" s="34" t="s">
        <v>59</v>
      </c>
      <c r="F19" s="31"/>
      <c r="G19" s="32"/>
      <c r="H19" s="30"/>
    </row>
    <row r="20" spans="1:8" s="29" customFormat="1" ht="30" customHeight="1" x14ac:dyDescent="0.25">
      <c r="A20" s="32"/>
      <c r="B20" s="32"/>
      <c r="C20" s="31"/>
      <c r="D20" s="34" t="s">
        <v>60</v>
      </c>
      <c r="E20" s="34" t="s">
        <v>61</v>
      </c>
      <c r="F20" s="31"/>
      <c r="G20" s="32"/>
      <c r="H20" s="30"/>
    </row>
    <row r="21" spans="1:8" s="29" customFormat="1" ht="30" customHeight="1" x14ac:dyDescent="0.25">
      <c r="A21" s="32"/>
      <c r="B21" s="32"/>
      <c r="C21" s="31"/>
      <c r="D21" s="34" t="s">
        <v>62</v>
      </c>
      <c r="E21" s="34" t="s">
        <v>63</v>
      </c>
      <c r="F21" s="31"/>
      <c r="G21" s="32"/>
      <c r="H21" s="30"/>
    </row>
    <row r="22" spans="1:8" s="29" customFormat="1" ht="30" customHeight="1" x14ac:dyDescent="0.25">
      <c r="A22" s="32"/>
      <c r="B22" s="32"/>
      <c r="C22" s="31"/>
      <c r="D22" s="34" t="s">
        <v>64</v>
      </c>
      <c r="E22" s="34" t="s">
        <v>65</v>
      </c>
      <c r="F22" s="31"/>
      <c r="G22" s="32"/>
      <c r="H22" s="30"/>
    </row>
    <row r="23" spans="1:8" s="29" customFormat="1" ht="30" customHeight="1" x14ac:dyDescent="0.25">
      <c r="A23" s="32"/>
      <c r="B23" s="32"/>
      <c r="C23" s="31"/>
      <c r="D23" s="34" t="s">
        <v>66</v>
      </c>
      <c r="E23" s="34" t="s">
        <v>67</v>
      </c>
      <c r="F23" s="31"/>
      <c r="G23" s="32"/>
      <c r="H23" s="30"/>
    </row>
    <row r="24" spans="1:8" s="29" customFormat="1" ht="30" customHeight="1" x14ac:dyDescent="0.25">
      <c r="A24" s="32"/>
      <c r="B24" s="32"/>
      <c r="C24" s="31"/>
      <c r="D24" s="34" t="s">
        <v>68</v>
      </c>
      <c r="E24" s="34" t="s">
        <v>69</v>
      </c>
      <c r="F24" s="31"/>
      <c r="G24" s="32"/>
      <c r="H24" s="30"/>
    </row>
    <row r="25" spans="1:8" s="29" customFormat="1" ht="30" customHeight="1" x14ac:dyDescent="0.25">
      <c r="A25" s="32"/>
      <c r="B25" s="32"/>
      <c r="C25" s="31"/>
      <c r="D25" s="34" t="s">
        <v>70</v>
      </c>
      <c r="E25" s="34" t="s">
        <v>71</v>
      </c>
      <c r="F25" s="31"/>
      <c r="G25" s="32"/>
      <c r="H25" s="30"/>
    </row>
    <row r="26" spans="1:8" s="29" customFormat="1" ht="30" customHeight="1" x14ac:dyDescent="0.25">
      <c r="A26" s="32"/>
      <c r="B26" s="32"/>
      <c r="C26" s="31"/>
      <c r="D26" s="34" t="s">
        <v>72</v>
      </c>
      <c r="E26" s="34" t="s">
        <v>73</v>
      </c>
      <c r="F26" s="31"/>
      <c r="G26" s="32"/>
      <c r="H26" s="30"/>
    </row>
    <row r="27" spans="1:8" s="29" customFormat="1" ht="30" customHeight="1" x14ac:dyDescent="0.25">
      <c r="A27" s="32"/>
      <c r="B27" s="32"/>
      <c r="C27" s="31"/>
      <c r="D27" s="34" t="s">
        <v>74</v>
      </c>
      <c r="E27" s="34" t="s">
        <v>75</v>
      </c>
      <c r="F27" s="31"/>
      <c r="G27" s="32"/>
      <c r="H27" s="30"/>
    </row>
    <row r="28" spans="1:8" s="29" customFormat="1" ht="30" customHeight="1" x14ac:dyDescent="0.25">
      <c r="A28" s="32"/>
      <c r="B28" s="32"/>
      <c r="C28" s="31"/>
      <c r="D28" s="34" t="s">
        <v>76</v>
      </c>
      <c r="E28" s="34" t="s">
        <v>77</v>
      </c>
      <c r="F28" s="31"/>
      <c r="G28" s="32"/>
      <c r="H28" s="30"/>
    </row>
    <row r="29" spans="1:8" s="29" customFormat="1" ht="30" customHeight="1" x14ac:dyDescent="0.25">
      <c r="A29" s="32"/>
      <c r="B29" s="32"/>
      <c r="C29" s="31"/>
      <c r="D29" s="34" t="s">
        <v>78</v>
      </c>
      <c r="E29" s="34" t="s">
        <v>79</v>
      </c>
      <c r="F29" s="31"/>
      <c r="G29" s="32"/>
      <c r="H29" s="30"/>
    </row>
    <row r="30" spans="1:8" s="29" customFormat="1" ht="30" customHeight="1" x14ac:dyDescent="0.25">
      <c r="A30" s="32"/>
      <c r="B30" s="32"/>
      <c r="C30" s="31"/>
      <c r="D30" s="34" t="s">
        <v>80</v>
      </c>
      <c r="E30" s="34" t="s">
        <v>81</v>
      </c>
      <c r="F30" s="31"/>
      <c r="G30" s="32"/>
      <c r="H30" s="30"/>
    </row>
    <row r="31" spans="1:8" s="29" customFormat="1" ht="30" customHeight="1" x14ac:dyDescent="0.25">
      <c r="A31" s="32"/>
      <c r="B31" s="32"/>
      <c r="C31" s="31"/>
      <c r="D31" s="34" t="s">
        <v>82</v>
      </c>
      <c r="E31" s="34" t="s">
        <v>83</v>
      </c>
      <c r="F31" s="31"/>
      <c r="G31" s="32"/>
      <c r="H31" s="30"/>
    </row>
    <row r="32" spans="1:8" s="29" customFormat="1" ht="30" customHeight="1" x14ac:dyDescent="0.25">
      <c r="A32" s="32"/>
      <c r="B32" s="32"/>
      <c r="C32" s="31"/>
      <c r="D32" s="34" t="s">
        <v>84</v>
      </c>
      <c r="E32" s="34" t="s">
        <v>85</v>
      </c>
      <c r="F32" s="31"/>
      <c r="G32" s="32"/>
      <c r="H32" s="30"/>
    </row>
    <row r="33" spans="1:8" s="29" customFormat="1" ht="30" customHeight="1" x14ac:dyDescent="0.25">
      <c r="A33" s="32"/>
      <c r="B33" s="32"/>
      <c r="C33" s="31"/>
      <c r="D33" s="34" t="s">
        <v>86</v>
      </c>
      <c r="E33" s="34" t="s">
        <v>87</v>
      </c>
      <c r="F33" s="31"/>
      <c r="G33" s="32"/>
      <c r="H33" s="30"/>
    </row>
    <row r="34" spans="1:8" s="28" customFormat="1" ht="30" customHeight="1" x14ac:dyDescent="0.25">
      <c r="A34" s="32"/>
      <c r="B34" s="32"/>
      <c r="C34" s="31"/>
      <c r="D34" s="34" t="s">
        <v>88</v>
      </c>
      <c r="E34" s="34" t="s">
        <v>89</v>
      </c>
      <c r="F34" s="31"/>
      <c r="G34" s="32"/>
      <c r="H34" s="30"/>
    </row>
    <row r="35" spans="1:8" s="28" customFormat="1" ht="30" customHeight="1" x14ac:dyDescent="0.25">
      <c r="A35" s="32"/>
      <c r="B35" s="32"/>
      <c r="C35" s="31"/>
      <c r="D35" s="34" t="s">
        <v>90</v>
      </c>
      <c r="E35" s="34" t="s">
        <v>91</v>
      </c>
      <c r="F35" s="31"/>
      <c r="G35" s="32"/>
      <c r="H35" s="30"/>
    </row>
    <row r="36" spans="1:8" s="28" customFormat="1" ht="30" customHeight="1" x14ac:dyDescent="0.25">
      <c r="A36" s="32"/>
      <c r="B36" s="32"/>
      <c r="C36" s="31"/>
      <c r="D36" s="34" t="s">
        <v>92</v>
      </c>
      <c r="E36" s="34" t="s">
        <v>93</v>
      </c>
      <c r="F36" s="31"/>
      <c r="G36" s="32"/>
      <c r="H36" s="30"/>
    </row>
    <row r="37" spans="1:8" s="32" customFormat="1" ht="30" customHeight="1" x14ac:dyDescent="0.25">
      <c r="C37" s="31"/>
      <c r="D37" s="34" t="s">
        <v>865</v>
      </c>
      <c r="E37" s="34" t="s">
        <v>945</v>
      </c>
      <c r="F37" s="31"/>
      <c r="H37" s="30"/>
    </row>
    <row r="38" spans="1:8" s="32" customFormat="1" ht="30" customHeight="1" x14ac:dyDescent="0.25">
      <c r="C38" s="31"/>
      <c r="D38" s="34" t="s">
        <v>907</v>
      </c>
      <c r="E38" s="34" t="s">
        <v>936</v>
      </c>
      <c r="F38" s="31"/>
      <c r="H38" s="30"/>
    </row>
    <row r="39" spans="1:8" s="32" customFormat="1" ht="30" customHeight="1" x14ac:dyDescent="0.25">
      <c r="C39" s="31"/>
      <c r="D39" s="34" t="s">
        <v>908</v>
      </c>
      <c r="E39" s="34" t="s">
        <v>937</v>
      </c>
      <c r="F39" s="31"/>
      <c r="H39" s="30"/>
    </row>
    <row r="40" spans="1:8" s="32" customFormat="1" ht="30" customHeight="1" x14ac:dyDescent="0.25">
      <c r="C40" s="31"/>
      <c r="D40" s="34" t="s">
        <v>909</v>
      </c>
      <c r="E40" s="34" t="s">
        <v>955</v>
      </c>
      <c r="F40" s="31"/>
      <c r="H40" s="30"/>
    </row>
    <row r="41" spans="1:8" s="32" customFormat="1" ht="30" customHeight="1" x14ac:dyDescent="0.25">
      <c r="C41" s="31"/>
      <c r="D41" s="34" t="s">
        <v>910</v>
      </c>
      <c r="E41" s="34" t="s">
        <v>939</v>
      </c>
      <c r="F41" s="31"/>
      <c r="H41" s="30"/>
    </row>
    <row r="42" spans="1:8" s="32" customFormat="1" ht="30" customHeight="1" x14ac:dyDescent="0.25">
      <c r="C42" s="31"/>
      <c r="D42" s="34" t="s">
        <v>911</v>
      </c>
      <c r="E42" s="34" t="s">
        <v>940</v>
      </c>
      <c r="F42" s="31"/>
      <c r="H42" s="30"/>
    </row>
    <row r="43" spans="1:8" s="32" customFormat="1" ht="30" customHeight="1" x14ac:dyDescent="0.25">
      <c r="C43" s="31"/>
      <c r="D43" s="34" t="s">
        <v>912</v>
      </c>
      <c r="E43" s="34" t="s">
        <v>941</v>
      </c>
      <c r="F43" s="31"/>
      <c r="H43" s="30"/>
    </row>
    <row r="44" spans="1:8" s="32" customFormat="1" ht="30" customHeight="1" x14ac:dyDescent="0.25">
      <c r="C44" s="31"/>
      <c r="D44" s="34" t="s">
        <v>913</v>
      </c>
      <c r="E44" s="34" t="s">
        <v>942</v>
      </c>
      <c r="F44" s="31"/>
      <c r="H44" s="30"/>
    </row>
    <row r="45" spans="1:8" s="32" customFormat="1" ht="30" customHeight="1" x14ac:dyDescent="0.25">
      <c r="C45" s="31"/>
      <c r="D45" s="34" t="s">
        <v>914</v>
      </c>
      <c r="E45" s="34" t="s">
        <v>943</v>
      </c>
      <c r="F45" s="31"/>
      <c r="H45" s="30"/>
    </row>
    <row r="46" spans="1:8" s="32" customFormat="1" ht="30" customHeight="1" x14ac:dyDescent="0.25">
      <c r="C46" s="31"/>
      <c r="D46" s="34" t="s">
        <v>915</v>
      </c>
      <c r="E46" s="34" t="s">
        <v>944</v>
      </c>
      <c r="F46" s="31"/>
      <c r="H46" s="30"/>
    </row>
    <row r="47" spans="1:8" s="32" customFormat="1" ht="30" customHeight="1" x14ac:dyDescent="0.25">
      <c r="C47" s="31"/>
      <c r="D47" s="34" t="s">
        <v>916</v>
      </c>
      <c r="E47" s="34" t="s">
        <v>946</v>
      </c>
      <c r="F47" s="31"/>
      <c r="H47" s="30"/>
    </row>
    <row r="48" spans="1:8" s="32" customFormat="1" ht="30" customHeight="1" x14ac:dyDescent="0.25">
      <c r="C48" s="31"/>
      <c r="D48" s="34" t="s">
        <v>917</v>
      </c>
      <c r="E48" s="34" t="s">
        <v>947</v>
      </c>
      <c r="F48" s="31"/>
      <c r="H48" s="30"/>
    </row>
    <row r="49" spans="1:8" s="32" customFormat="1" ht="30" customHeight="1" x14ac:dyDescent="0.25">
      <c r="C49" s="31"/>
      <c r="D49" s="34" t="s">
        <v>918</v>
      </c>
      <c r="E49" s="34" t="s">
        <v>948</v>
      </c>
      <c r="F49" s="31"/>
      <c r="H49" s="30"/>
    </row>
    <row r="50" spans="1:8" s="28" customFormat="1" ht="30" customHeight="1" x14ac:dyDescent="0.25">
      <c r="A50" s="32"/>
      <c r="B50" s="32"/>
      <c r="C50" s="31"/>
      <c r="D50" s="34" t="s">
        <v>953</v>
      </c>
      <c r="E50" s="34" t="s">
        <v>956</v>
      </c>
      <c r="F50" s="31"/>
      <c r="G50" s="32"/>
      <c r="H50" s="30"/>
    </row>
    <row r="51" spans="1:8" ht="30" customHeight="1" x14ac:dyDescent="0.25">
      <c r="B51" s="32"/>
      <c r="C51" s="31"/>
      <c r="D51" s="34" t="s">
        <v>954</v>
      </c>
      <c r="E51" s="34" t="s">
        <v>950</v>
      </c>
      <c r="F51" s="31"/>
      <c r="G51" s="32"/>
      <c r="H51" s="30"/>
    </row>
    <row r="52" spans="1:8" ht="30" customHeight="1" x14ac:dyDescent="0.25">
      <c r="B52" s="32"/>
      <c r="C52" s="31"/>
      <c r="D52" s="32"/>
      <c r="F52" s="31"/>
      <c r="G52" s="32"/>
      <c r="H52" s="30"/>
    </row>
    <row r="53" spans="1:8" ht="30" customHeight="1" x14ac:dyDescent="0.25">
      <c r="B53" s="32"/>
      <c r="C53" s="297" t="s">
        <v>866</v>
      </c>
      <c r="D53" s="298"/>
      <c r="E53" s="298"/>
      <c r="F53" s="298"/>
      <c r="G53" s="298"/>
      <c r="H53" s="299"/>
    </row>
    <row r="54" spans="1:8" ht="30" customHeight="1" x14ac:dyDescent="0.25">
      <c r="B54" s="32"/>
      <c r="C54" s="31"/>
      <c r="D54" s="32"/>
      <c r="F54" s="31"/>
      <c r="G54" s="32"/>
      <c r="H54" s="30"/>
    </row>
    <row r="55" spans="1:8" ht="30" customHeight="1" x14ac:dyDescent="0.25">
      <c r="A55" s="33">
        <v>1</v>
      </c>
      <c r="B55" s="36" t="s">
        <v>27</v>
      </c>
      <c r="C55" s="38" t="s">
        <v>5</v>
      </c>
      <c r="D55" s="38" t="s">
        <v>620</v>
      </c>
      <c r="E55" s="38" t="s">
        <v>621</v>
      </c>
      <c r="F55" s="38" t="s">
        <v>622</v>
      </c>
      <c r="G55" s="38" t="s">
        <v>577</v>
      </c>
      <c r="H55" s="38" t="s">
        <v>730</v>
      </c>
    </row>
    <row r="56" spans="1:8" ht="30" customHeight="1" x14ac:dyDescent="0.25">
      <c r="A56" s="33">
        <v>2</v>
      </c>
      <c r="B56" s="22" t="s">
        <v>31</v>
      </c>
      <c r="C56" s="300" t="s">
        <v>27</v>
      </c>
      <c r="D56" s="22" t="s">
        <v>617</v>
      </c>
      <c r="E56" s="22" t="s">
        <v>623</v>
      </c>
      <c r="F56" s="23">
        <v>400</v>
      </c>
      <c r="G56" s="22" t="s">
        <v>669</v>
      </c>
      <c r="H56" s="39"/>
    </row>
    <row r="57" spans="1:8" ht="30" customHeight="1" x14ac:dyDescent="0.25">
      <c r="A57" s="33">
        <v>3</v>
      </c>
      <c r="B57" s="22" t="s">
        <v>33</v>
      </c>
      <c r="C57" s="301"/>
      <c r="D57" s="22" t="s">
        <v>994</v>
      </c>
      <c r="E57" s="22" t="s">
        <v>647</v>
      </c>
      <c r="F57" s="23">
        <v>385</v>
      </c>
      <c r="G57" s="22" t="s">
        <v>624</v>
      </c>
      <c r="H57" s="39"/>
    </row>
    <row r="58" spans="1:8" ht="30" customHeight="1" x14ac:dyDescent="0.25">
      <c r="A58" s="33">
        <v>4</v>
      </c>
      <c r="B58" s="22" t="s">
        <v>35</v>
      </c>
      <c r="C58" s="301"/>
      <c r="D58" s="22" t="s">
        <v>625</v>
      </c>
      <c r="E58" s="22" t="s">
        <v>627</v>
      </c>
      <c r="F58" s="23">
        <v>2000</v>
      </c>
      <c r="G58" s="22" t="s">
        <v>624</v>
      </c>
      <c r="H58" s="39"/>
    </row>
    <row r="59" spans="1:8" ht="30" customHeight="1" x14ac:dyDescent="0.25">
      <c r="A59" s="33">
        <v>5</v>
      </c>
      <c r="B59" s="22" t="s">
        <v>37</v>
      </c>
      <c r="C59" s="302"/>
      <c r="D59" s="22" t="s">
        <v>626</v>
      </c>
      <c r="E59" s="22" t="s">
        <v>628</v>
      </c>
      <c r="F59" s="23">
        <v>4200</v>
      </c>
      <c r="G59" s="22" t="s">
        <v>624</v>
      </c>
      <c r="H59" s="39"/>
    </row>
    <row r="60" spans="1:8" ht="30" customHeight="1" x14ac:dyDescent="0.25">
      <c r="A60" s="33">
        <v>6</v>
      </c>
      <c r="B60" s="22" t="s">
        <v>39</v>
      </c>
      <c r="C60" s="303" t="s">
        <v>31</v>
      </c>
      <c r="D60" s="22" t="s">
        <v>629</v>
      </c>
      <c r="E60" s="22" t="s">
        <v>632</v>
      </c>
      <c r="F60" s="23">
        <v>7.7</v>
      </c>
      <c r="G60" s="22" t="s">
        <v>670</v>
      </c>
      <c r="H60" s="39" t="s">
        <v>612</v>
      </c>
    </row>
    <row r="61" spans="1:8" ht="30" customHeight="1" x14ac:dyDescent="0.25">
      <c r="A61" s="33">
        <v>7</v>
      </c>
      <c r="B61" s="22" t="s">
        <v>41</v>
      </c>
      <c r="C61" s="303"/>
      <c r="D61" s="22" t="s">
        <v>630</v>
      </c>
      <c r="E61" s="22" t="s">
        <v>633</v>
      </c>
      <c r="F61" s="23">
        <v>9.6999999999999993</v>
      </c>
      <c r="G61" s="22" t="s">
        <v>670</v>
      </c>
      <c r="H61" s="39" t="s">
        <v>612</v>
      </c>
    </row>
    <row r="62" spans="1:8" ht="30" customHeight="1" x14ac:dyDescent="0.25">
      <c r="A62" s="33">
        <v>8</v>
      </c>
      <c r="B62" s="22" t="s">
        <v>47</v>
      </c>
      <c r="C62" s="303"/>
      <c r="D62" s="22" t="s">
        <v>631</v>
      </c>
      <c r="E62" s="22" t="s">
        <v>634</v>
      </c>
      <c r="F62" s="23">
        <v>0.2</v>
      </c>
      <c r="G62" s="22" t="s">
        <v>670</v>
      </c>
      <c r="H62" s="39" t="s">
        <v>612</v>
      </c>
    </row>
    <row r="63" spans="1:8" ht="30" customHeight="1" x14ac:dyDescent="0.25">
      <c r="A63" s="33">
        <v>9</v>
      </c>
      <c r="B63" s="25" t="s">
        <v>55</v>
      </c>
      <c r="C63" s="303" t="s">
        <v>33</v>
      </c>
      <c r="D63" s="22" t="s">
        <v>635</v>
      </c>
      <c r="E63" s="22" t="s">
        <v>638</v>
      </c>
      <c r="F63" s="23">
        <v>3944</v>
      </c>
      <c r="G63" s="22" t="s">
        <v>755</v>
      </c>
      <c r="H63" s="39" t="s">
        <v>612</v>
      </c>
    </row>
    <row r="64" spans="1:8" ht="30" customHeight="1" x14ac:dyDescent="0.25">
      <c r="A64" s="33">
        <v>10</v>
      </c>
      <c r="B64" s="25" t="s">
        <v>722</v>
      </c>
      <c r="C64" s="303"/>
      <c r="D64" s="22" t="s">
        <v>636</v>
      </c>
      <c r="E64" s="22" t="s">
        <v>639</v>
      </c>
      <c r="F64" s="23">
        <v>563</v>
      </c>
      <c r="G64" s="22" t="s">
        <v>624</v>
      </c>
      <c r="H64" s="39"/>
    </row>
    <row r="65" spans="1:8" ht="30" customHeight="1" x14ac:dyDescent="0.25">
      <c r="A65" s="33">
        <v>11</v>
      </c>
      <c r="B65" s="25" t="s">
        <v>74</v>
      </c>
      <c r="C65" s="303"/>
      <c r="D65" s="22" t="s">
        <v>637</v>
      </c>
      <c r="E65" s="22" t="s">
        <v>640</v>
      </c>
      <c r="F65" s="23">
        <v>920</v>
      </c>
      <c r="G65" s="22" t="s">
        <v>624</v>
      </c>
      <c r="H65" s="39"/>
    </row>
    <row r="66" spans="1:8" ht="30" customHeight="1" x14ac:dyDescent="0.25">
      <c r="A66" s="33">
        <v>12</v>
      </c>
      <c r="B66" s="25" t="s">
        <v>865</v>
      </c>
      <c r="C66" s="303" t="s">
        <v>35</v>
      </c>
      <c r="D66" s="22" t="s">
        <v>641</v>
      </c>
      <c r="E66" s="22" t="s">
        <v>643</v>
      </c>
      <c r="F66" s="23">
        <v>1265</v>
      </c>
      <c r="G66" s="22" t="s">
        <v>624</v>
      </c>
      <c r="H66" s="39"/>
    </row>
    <row r="67" spans="1:8" ht="30" customHeight="1" x14ac:dyDescent="0.25">
      <c r="B67" s="32"/>
      <c r="C67" s="303"/>
      <c r="D67" s="22" t="s">
        <v>642</v>
      </c>
      <c r="E67" s="22" t="s">
        <v>644</v>
      </c>
      <c r="F67" s="23">
        <v>679</v>
      </c>
      <c r="G67" s="22" t="s">
        <v>624</v>
      </c>
      <c r="H67" s="39"/>
    </row>
    <row r="68" spans="1:8" ht="30" customHeight="1" x14ac:dyDescent="0.25">
      <c r="B68" s="32"/>
      <c r="C68" s="303" t="s">
        <v>37</v>
      </c>
      <c r="D68" s="22" t="s">
        <v>645</v>
      </c>
      <c r="E68" s="22" t="s">
        <v>646</v>
      </c>
      <c r="F68" s="23">
        <v>248</v>
      </c>
      <c r="G68" s="22" t="s">
        <v>624</v>
      </c>
      <c r="H68" s="39"/>
    </row>
    <row r="69" spans="1:8" ht="30" customHeight="1" x14ac:dyDescent="0.25">
      <c r="B69" s="32"/>
      <c r="C69" s="303"/>
      <c r="D69" s="22" t="s">
        <v>993</v>
      </c>
      <c r="E69" s="22" t="s">
        <v>648</v>
      </c>
      <c r="F69" s="23">
        <v>477</v>
      </c>
      <c r="G69" s="22" t="s">
        <v>624</v>
      </c>
      <c r="H69" s="39"/>
    </row>
    <row r="70" spans="1:8" ht="30" customHeight="1" x14ac:dyDescent="0.25">
      <c r="B70" s="18"/>
      <c r="C70" s="303" t="s">
        <v>39</v>
      </c>
      <c r="D70" s="22" t="s">
        <v>658</v>
      </c>
      <c r="E70" s="22" t="s">
        <v>649</v>
      </c>
      <c r="F70" s="23">
        <v>1.32</v>
      </c>
      <c r="G70" s="22" t="s">
        <v>670</v>
      </c>
      <c r="H70" s="39" t="s">
        <v>612</v>
      </c>
    </row>
    <row r="71" spans="1:8" ht="30" customHeight="1" x14ac:dyDescent="0.25">
      <c r="B71" s="18"/>
      <c r="C71" s="303"/>
      <c r="D71" s="22" t="s">
        <v>650</v>
      </c>
      <c r="E71" s="22" t="s">
        <v>654</v>
      </c>
      <c r="F71" s="23">
        <v>1.91</v>
      </c>
      <c r="G71" s="22" t="s">
        <v>670</v>
      </c>
      <c r="H71" s="39" t="s">
        <v>612</v>
      </c>
    </row>
    <row r="72" spans="1:8" ht="30" customHeight="1" x14ac:dyDescent="0.25">
      <c r="B72" s="18"/>
      <c r="C72" s="303"/>
      <c r="D72" s="22" t="s">
        <v>651</v>
      </c>
      <c r="E72" s="22" t="s">
        <v>655</v>
      </c>
      <c r="F72" s="23">
        <v>1.2</v>
      </c>
      <c r="G72" s="22" t="s">
        <v>670</v>
      </c>
      <c r="H72" s="39" t="s">
        <v>612</v>
      </c>
    </row>
    <row r="73" spans="1:8" ht="30" customHeight="1" x14ac:dyDescent="0.25">
      <c r="B73" s="18"/>
      <c r="C73" s="303"/>
      <c r="D73" s="22" t="s">
        <v>652</v>
      </c>
      <c r="E73" s="22" t="s">
        <v>656</v>
      </c>
      <c r="F73" s="23">
        <v>1.95</v>
      </c>
      <c r="G73" s="22" t="s">
        <v>670</v>
      </c>
      <c r="H73" s="39" t="s">
        <v>612</v>
      </c>
    </row>
    <row r="74" spans="1:8" ht="30" customHeight="1" x14ac:dyDescent="0.25">
      <c r="B74" s="18"/>
      <c r="C74" s="303"/>
      <c r="D74" s="22" t="s">
        <v>653</v>
      </c>
      <c r="E74" s="22" t="s">
        <v>657</v>
      </c>
      <c r="F74" s="23">
        <v>1.63</v>
      </c>
      <c r="G74" s="22" t="s">
        <v>670</v>
      </c>
      <c r="H74" s="39" t="s">
        <v>612</v>
      </c>
    </row>
    <row r="75" spans="1:8" ht="30" customHeight="1" x14ac:dyDescent="0.25">
      <c r="B75" s="18"/>
      <c r="C75" s="303"/>
      <c r="D75" s="22" t="s">
        <v>659</v>
      </c>
      <c r="E75" s="22" t="s">
        <v>664</v>
      </c>
      <c r="F75" s="23">
        <v>1.76</v>
      </c>
      <c r="G75" s="22" t="s">
        <v>670</v>
      </c>
      <c r="H75" s="39" t="s">
        <v>612</v>
      </c>
    </row>
    <row r="76" spans="1:8" ht="30" customHeight="1" x14ac:dyDescent="0.25">
      <c r="B76" s="18"/>
      <c r="C76" s="303"/>
      <c r="D76" s="22" t="s">
        <v>660</v>
      </c>
      <c r="E76" s="22" t="s">
        <v>665</v>
      </c>
      <c r="F76" s="23">
        <v>2.48</v>
      </c>
      <c r="G76" s="22" t="s">
        <v>670</v>
      </c>
      <c r="H76" s="39" t="s">
        <v>612</v>
      </c>
    </row>
    <row r="77" spans="1:8" ht="30" customHeight="1" x14ac:dyDescent="0.25">
      <c r="B77" s="18"/>
      <c r="C77" s="303"/>
      <c r="D77" s="22" t="s">
        <v>661</v>
      </c>
      <c r="E77" s="22" t="s">
        <v>666</v>
      </c>
      <c r="F77" s="23">
        <v>1.59</v>
      </c>
      <c r="G77" s="22" t="s">
        <v>670</v>
      </c>
      <c r="H77" s="39" t="s">
        <v>612</v>
      </c>
    </row>
    <row r="78" spans="1:8" ht="30" customHeight="1" x14ac:dyDescent="0.25">
      <c r="B78" s="18"/>
      <c r="C78" s="303"/>
      <c r="D78" s="22" t="s">
        <v>662</v>
      </c>
      <c r="E78" s="22" t="s">
        <v>667</v>
      </c>
      <c r="F78" s="23">
        <v>2.6</v>
      </c>
      <c r="G78" s="22" t="s">
        <v>670</v>
      </c>
      <c r="H78" s="39" t="s">
        <v>612</v>
      </c>
    </row>
    <row r="79" spans="1:8" ht="30" customHeight="1" x14ac:dyDescent="0.25">
      <c r="B79" s="18"/>
      <c r="C79" s="303"/>
      <c r="D79" s="22" t="s">
        <v>663</v>
      </c>
      <c r="E79" s="22" t="s">
        <v>668</v>
      </c>
      <c r="F79" s="23">
        <v>2.17</v>
      </c>
      <c r="G79" s="22" t="s">
        <v>670</v>
      </c>
      <c r="H79" s="39" t="s">
        <v>612</v>
      </c>
    </row>
    <row r="80" spans="1:8" ht="30" customHeight="1" x14ac:dyDescent="0.25">
      <c r="B80" s="18"/>
      <c r="C80" s="303"/>
      <c r="D80" s="22" t="s">
        <v>671</v>
      </c>
      <c r="E80" s="22" t="s">
        <v>677</v>
      </c>
      <c r="F80" s="38">
        <v>9.51</v>
      </c>
      <c r="G80" s="22" t="s">
        <v>681</v>
      </c>
      <c r="H80" s="39" t="s">
        <v>612</v>
      </c>
    </row>
    <row r="81" spans="2:8" ht="30" customHeight="1" x14ac:dyDescent="0.25">
      <c r="B81" s="18"/>
      <c r="C81" s="303"/>
      <c r="D81" s="22" t="s">
        <v>672</v>
      </c>
      <c r="E81" s="22" t="s">
        <v>678</v>
      </c>
      <c r="F81" s="38">
        <v>7.56</v>
      </c>
      <c r="G81" s="22" t="s">
        <v>681</v>
      </c>
      <c r="H81" s="39" t="s">
        <v>612</v>
      </c>
    </row>
    <row r="82" spans="2:8" ht="30" customHeight="1" x14ac:dyDescent="0.25">
      <c r="B82" s="18"/>
      <c r="C82" s="303"/>
      <c r="D82" s="22" t="s">
        <v>675</v>
      </c>
      <c r="E82" s="22" t="s">
        <v>673</v>
      </c>
      <c r="F82" s="38">
        <v>22.01</v>
      </c>
      <c r="G82" s="22" t="s">
        <v>681</v>
      </c>
      <c r="H82" s="39" t="s">
        <v>612</v>
      </c>
    </row>
    <row r="83" spans="2:8" ht="30" customHeight="1" x14ac:dyDescent="0.25">
      <c r="B83" s="18"/>
      <c r="C83" s="303"/>
      <c r="D83" s="22" t="s">
        <v>674</v>
      </c>
      <c r="E83" s="22" t="s">
        <v>679</v>
      </c>
      <c r="F83" s="24">
        <v>3.24</v>
      </c>
      <c r="G83" s="22" t="s">
        <v>681</v>
      </c>
      <c r="H83" s="39" t="s">
        <v>612</v>
      </c>
    </row>
    <row r="84" spans="2:8" ht="30" customHeight="1" x14ac:dyDescent="0.25">
      <c r="B84" s="18"/>
      <c r="C84" s="303"/>
      <c r="D84" s="22" t="s">
        <v>676</v>
      </c>
      <c r="E84" s="22" t="s">
        <v>680</v>
      </c>
      <c r="F84" s="24">
        <v>6.68</v>
      </c>
      <c r="G84" s="22" t="s">
        <v>681</v>
      </c>
      <c r="H84" s="39" t="s">
        <v>612</v>
      </c>
    </row>
    <row r="85" spans="2:8" ht="30" customHeight="1" x14ac:dyDescent="0.25">
      <c r="B85" s="18"/>
      <c r="C85" s="303"/>
      <c r="D85" s="22" t="s">
        <v>682</v>
      </c>
      <c r="E85" s="22" t="s">
        <v>687</v>
      </c>
      <c r="F85" s="24">
        <v>4.01</v>
      </c>
      <c r="G85" s="22" t="s">
        <v>681</v>
      </c>
      <c r="H85" s="39" t="s">
        <v>612</v>
      </c>
    </row>
    <row r="86" spans="2:8" ht="30" customHeight="1" x14ac:dyDescent="0.25">
      <c r="B86" s="18"/>
      <c r="C86" s="303"/>
      <c r="D86" s="22" t="s">
        <v>683</v>
      </c>
      <c r="E86" s="22" t="s">
        <v>688</v>
      </c>
      <c r="F86" s="24">
        <v>2.56</v>
      </c>
      <c r="G86" s="22" t="s">
        <v>681</v>
      </c>
      <c r="H86" s="39" t="s">
        <v>612</v>
      </c>
    </row>
    <row r="87" spans="2:8" ht="30" customHeight="1" x14ac:dyDescent="0.25">
      <c r="B87" s="18"/>
      <c r="C87" s="303"/>
      <c r="D87" s="22" t="s">
        <v>684</v>
      </c>
      <c r="E87" s="22" t="s">
        <v>689</v>
      </c>
      <c r="F87" s="24">
        <v>2.65</v>
      </c>
      <c r="G87" s="22" t="s">
        <v>681</v>
      </c>
      <c r="H87" s="39" t="s">
        <v>612</v>
      </c>
    </row>
    <row r="88" spans="2:8" ht="30" customHeight="1" x14ac:dyDescent="0.25">
      <c r="B88" s="18"/>
      <c r="C88" s="303"/>
      <c r="D88" s="22" t="s">
        <v>685</v>
      </c>
      <c r="E88" s="22" t="s">
        <v>690</v>
      </c>
      <c r="F88" s="24">
        <v>2.65</v>
      </c>
      <c r="G88" s="22" t="s">
        <v>681</v>
      </c>
      <c r="H88" s="39" t="s">
        <v>612</v>
      </c>
    </row>
    <row r="89" spans="2:8" ht="30" customHeight="1" x14ac:dyDescent="0.25">
      <c r="B89" s="18"/>
      <c r="C89" s="303"/>
      <c r="D89" s="22" t="s">
        <v>686</v>
      </c>
      <c r="E89" s="22" t="s">
        <v>691</v>
      </c>
      <c r="F89" s="24">
        <v>8.4499999999999993</v>
      </c>
      <c r="G89" s="22" t="s">
        <v>681</v>
      </c>
      <c r="H89" s="39" t="s">
        <v>612</v>
      </c>
    </row>
    <row r="90" spans="2:8" ht="30" customHeight="1" x14ac:dyDescent="0.25">
      <c r="B90" s="18"/>
      <c r="C90" s="303" t="s">
        <v>41</v>
      </c>
      <c r="D90" s="22" t="s">
        <v>692</v>
      </c>
      <c r="E90" s="22" t="s">
        <v>698</v>
      </c>
      <c r="F90" s="38">
        <v>1.73</v>
      </c>
      <c r="G90" s="22" t="s">
        <v>704</v>
      </c>
      <c r="H90" s="39"/>
    </row>
    <row r="91" spans="2:8" ht="30" customHeight="1" x14ac:dyDescent="0.25">
      <c r="B91" s="18"/>
      <c r="C91" s="303"/>
      <c r="D91" s="22" t="s">
        <v>694</v>
      </c>
      <c r="E91" s="22" t="s">
        <v>699</v>
      </c>
      <c r="F91" s="38">
        <v>1.73</v>
      </c>
      <c r="G91" s="22" t="s">
        <v>704</v>
      </c>
      <c r="H91" s="39"/>
    </row>
    <row r="92" spans="2:8" ht="30" customHeight="1" x14ac:dyDescent="0.25">
      <c r="B92" s="18"/>
      <c r="C92" s="303"/>
      <c r="D92" s="22" t="s">
        <v>693</v>
      </c>
      <c r="E92" s="22" t="s">
        <v>700</v>
      </c>
      <c r="F92" s="38">
        <v>1.73</v>
      </c>
      <c r="G92" s="22" t="s">
        <v>704</v>
      </c>
      <c r="H92" s="39"/>
    </row>
    <row r="93" spans="2:8" ht="30" customHeight="1" x14ac:dyDescent="0.25">
      <c r="B93" s="18"/>
      <c r="C93" s="303"/>
      <c r="D93" s="22" t="s">
        <v>695</v>
      </c>
      <c r="E93" s="22" t="s">
        <v>701</v>
      </c>
      <c r="F93" s="38">
        <v>20.7</v>
      </c>
      <c r="G93" s="22" t="s">
        <v>705</v>
      </c>
      <c r="H93" s="39"/>
    </row>
    <row r="94" spans="2:8" ht="30" customHeight="1" x14ac:dyDescent="0.25">
      <c r="B94" s="18"/>
      <c r="C94" s="303"/>
      <c r="D94" s="22" t="s">
        <v>696</v>
      </c>
      <c r="E94" s="22" t="s">
        <v>702</v>
      </c>
      <c r="F94" s="38">
        <v>20.7</v>
      </c>
      <c r="G94" s="22" t="s">
        <v>705</v>
      </c>
      <c r="H94" s="39"/>
    </row>
    <row r="95" spans="2:8" ht="30" customHeight="1" x14ac:dyDescent="0.25">
      <c r="B95" s="18"/>
      <c r="C95" s="303"/>
      <c r="D95" s="22" t="s">
        <v>697</v>
      </c>
      <c r="E95" s="22" t="s">
        <v>703</v>
      </c>
      <c r="F95" s="38">
        <v>20.7</v>
      </c>
      <c r="G95" s="22" t="s">
        <v>705</v>
      </c>
      <c r="H95" s="39"/>
    </row>
    <row r="96" spans="2:8" ht="30" customHeight="1" x14ac:dyDescent="0.25">
      <c r="B96" s="18"/>
      <c r="C96" s="303" t="s">
        <v>47</v>
      </c>
      <c r="D96" s="22" t="s">
        <v>706</v>
      </c>
      <c r="E96" s="22" t="s">
        <v>713</v>
      </c>
      <c r="F96" s="38">
        <v>152</v>
      </c>
      <c r="G96" s="22" t="s">
        <v>714</v>
      </c>
      <c r="H96" s="39"/>
    </row>
    <row r="97" spans="2:8" ht="30" customHeight="1" x14ac:dyDescent="0.25">
      <c r="B97" s="18"/>
      <c r="C97" s="303"/>
      <c r="D97" s="22" t="s">
        <v>710</v>
      </c>
      <c r="E97" s="22" t="s">
        <v>712</v>
      </c>
      <c r="F97" s="38">
        <v>287</v>
      </c>
      <c r="G97" s="22" t="s">
        <v>714</v>
      </c>
      <c r="H97" s="39"/>
    </row>
    <row r="98" spans="2:8" ht="30" customHeight="1" x14ac:dyDescent="0.25">
      <c r="B98" s="18"/>
      <c r="C98" s="303"/>
      <c r="D98" s="22" t="s">
        <v>711</v>
      </c>
      <c r="E98" s="22" t="s">
        <v>756</v>
      </c>
      <c r="F98" s="38">
        <v>420</v>
      </c>
      <c r="G98" s="22" t="s">
        <v>714</v>
      </c>
      <c r="H98" s="39"/>
    </row>
    <row r="99" spans="2:8" ht="30" customHeight="1" x14ac:dyDescent="0.25">
      <c r="B99" s="18"/>
      <c r="C99" s="303"/>
      <c r="D99" s="22" t="s">
        <v>708</v>
      </c>
      <c r="E99" s="22" t="s">
        <v>715</v>
      </c>
      <c r="F99" s="38">
        <v>2862</v>
      </c>
      <c r="G99" s="22" t="s">
        <v>761</v>
      </c>
      <c r="H99" s="39" t="s">
        <v>612</v>
      </c>
    </row>
    <row r="100" spans="2:8" ht="30" customHeight="1" x14ac:dyDescent="0.25">
      <c r="B100" s="18"/>
      <c r="C100" s="303"/>
      <c r="D100" s="22" t="s">
        <v>709</v>
      </c>
      <c r="E100" s="22" t="s">
        <v>716</v>
      </c>
      <c r="F100" s="38">
        <v>725</v>
      </c>
      <c r="G100" s="22" t="s">
        <v>714</v>
      </c>
      <c r="H100" s="39"/>
    </row>
    <row r="101" spans="2:8" ht="30" customHeight="1" x14ac:dyDescent="0.25">
      <c r="B101" s="32"/>
      <c r="C101" s="304" t="s">
        <v>55</v>
      </c>
      <c r="D101" s="25" t="s">
        <v>717</v>
      </c>
      <c r="E101" s="22" t="s">
        <v>719</v>
      </c>
      <c r="F101" s="39">
        <v>0.17</v>
      </c>
      <c r="G101" s="25" t="s">
        <v>704</v>
      </c>
      <c r="H101" s="39"/>
    </row>
    <row r="102" spans="2:8" ht="30" customHeight="1" x14ac:dyDescent="0.25">
      <c r="B102" s="32"/>
      <c r="C102" s="304"/>
      <c r="D102" s="25" t="s">
        <v>718</v>
      </c>
      <c r="E102" s="22" t="s">
        <v>720</v>
      </c>
      <c r="F102" s="39">
        <v>0.35</v>
      </c>
      <c r="G102" s="25" t="s">
        <v>704</v>
      </c>
      <c r="H102" s="39"/>
    </row>
    <row r="103" spans="2:8" ht="30" customHeight="1" x14ac:dyDescent="0.25">
      <c r="B103" s="32"/>
      <c r="C103" s="304"/>
      <c r="D103" s="25" t="s">
        <v>707</v>
      </c>
      <c r="E103" s="22" t="s">
        <v>721</v>
      </c>
      <c r="F103" s="39">
        <v>0.12</v>
      </c>
      <c r="G103" s="25" t="s">
        <v>704</v>
      </c>
      <c r="H103" s="39"/>
    </row>
    <row r="104" spans="2:8" ht="30" customHeight="1" x14ac:dyDescent="0.25">
      <c r="B104" s="32"/>
      <c r="C104" s="304" t="s">
        <v>722</v>
      </c>
      <c r="D104" s="25" t="s">
        <v>718</v>
      </c>
      <c r="E104" s="22" t="s">
        <v>724</v>
      </c>
      <c r="F104" s="39">
        <v>2.88</v>
      </c>
      <c r="G104" s="25" t="s">
        <v>704</v>
      </c>
      <c r="H104" s="39"/>
    </row>
    <row r="105" spans="2:8" ht="30" customHeight="1" x14ac:dyDescent="0.25">
      <c r="B105" s="32"/>
      <c r="C105" s="304"/>
      <c r="D105" s="25" t="s">
        <v>709</v>
      </c>
      <c r="E105" s="22" t="s">
        <v>709</v>
      </c>
      <c r="F105" s="26">
        <v>2.88</v>
      </c>
      <c r="G105" s="25" t="s">
        <v>704</v>
      </c>
      <c r="H105" s="39"/>
    </row>
    <row r="106" spans="2:8" ht="30" customHeight="1" x14ac:dyDescent="0.25">
      <c r="B106" s="32"/>
      <c r="C106" s="304"/>
      <c r="D106" s="25" t="s">
        <v>723</v>
      </c>
      <c r="E106" s="22" t="s">
        <v>725</v>
      </c>
      <c r="F106" s="26">
        <v>2.88</v>
      </c>
      <c r="G106" s="25" t="s">
        <v>704</v>
      </c>
      <c r="H106" s="39"/>
    </row>
    <row r="107" spans="2:8" ht="35.25" customHeight="1" x14ac:dyDescent="0.25">
      <c r="B107" s="32"/>
      <c r="C107" s="304" t="s">
        <v>74</v>
      </c>
      <c r="D107" s="25" t="s">
        <v>726</v>
      </c>
      <c r="E107" s="27" t="s">
        <v>731</v>
      </c>
      <c r="F107" s="39">
        <v>85</v>
      </c>
      <c r="G107" s="25" t="s">
        <v>728</v>
      </c>
      <c r="H107" s="39"/>
    </row>
    <row r="108" spans="2:8" ht="30" customHeight="1" x14ac:dyDescent="0.25">
      <c r="B108" s="32"/>
      <c r="C108" s="304"/>
      <c r="D108" s="25" t="s">
        <v>727</v>
      </c>
      <c r="E108" s="25" t="s">
        <v>727</v>
      </c>
      <c r="F108" s="39">
        <v>104</v>
      </c>
      <c r="G108" s="25" t="s">
        <v>729</v>
      </c>
      <c r="H108" s="39"/>
    </row>
    <row r="109" spans="2:8" s="32" customFormat="1" ht="30" customHeight="1" x14ac:dyDescent="0.25">
      <c r="C109" s="296" t="s">
        <v>865</v>
      </c>
      <c r="D109" s="25" t="str">
        <f>"Arbres sénescents disséminés CHÊNE"</f>
        <v>Arbres sénescents disséminés CHÊNE</v>
      </c>
      <c r="E109" s="22" t="s">
        <v>959</v>
      </c>
      <c r="F109" s="166">
        <v>161</v>
      </c>
      <c r="G109" s="22" t="s">
        <v>681</v>
      </c>
      <c r="H109" s="167" t="s">
        <v>612</v>
      </c>
    </row>
    <row r="110" spans="2:8" ht="30" customHeight="1" x14ac:dyDescent="0.25">
      <c r="B110" s="32"/>
      <c r="C110" s="296"/>
      <c r="D110" s="25" t="str">
        <f>"Arbres sénescents disséminés HÊTRE"</f>
        <v>Arbres sénescents disséminés HÊTRE</v>
      </c>
      <c r="E110" s="22" t="s">
        <v>965</v>
      </c>
      <c r="F110" s="166">
        <v>120</v>
      </c>
      <c r="G110" s="22" t="s">
        <v>681</v>
      </c>
      <c r="H110" s="167" t="s">
        <v>612</v>
      </c>
    </row>
    <row r="111" spans="2:8" ht="30" customHeight="1" x14ac:dyDescent="0.25">
      <c r="B111" s="32"/>
      <c r="C111" s="296"/>
      <c r="D111" s="25" t="str">
        <f>"Arbres sénescents disséminés ERABLE"</f>
        <v>Arbres sénescents disséminés ERABLE</v>
      </c>
      <c r="E111" s="22" t="s">
        <v>960</v>
      </c>
      <c r="F111" s="166">
        <v>82</v>
      </c>
      <c r="G111" s="22" t="s">
        <v>681</v>
      </c>
      <c r="H111" s="167" t="s">
        <v>612</v>
      </c>
    </row>
    <row r="112" spans="2:8" ht="30" customHeight="1" x14ac:dyDescent="0.25">
      <c r="B112" s="32"/>
      <c r="C112" s="296"/>
      <c r="D112" s="25" t="str">
        <f>"Arbres sénescents disséminés FRÊNE "</f>
        <v xml:space="preserve">Arbres sénescents disséminés FRÊNE </v>
      </c>
      <c r="E112" s="22" t="s">
        <v>961</v>
      </c>
      <c r="F112" s="166">
        <v>94</v>
      </c>
      <c r="G112" s="22" t="s">
        <v>681</v>
      </c>
      <c r="H112" s="167" t="s">
        <v>612</v>
      </c>
    </row>
    <row r="113" spans="2:8" ht="30" customHeight="1" x14ac:dyDescent="0.25">
      <c r="B113" s="32"/>
      <c r="C113" s="296"/>
      <c r="D113" s="25" t="str">
        <f>"Arbres sénescents disséminés AUTRES FEUILLUS"</f>
        <v>Arbres sénescents disséminés AUTRES FEUILLUS</v>
      </c>
      <c r="E113" s="22" t="s">
        <v>962</v>
      </c>
      <c r="F113" s="166">
        <v>67</v>
      </c>
      <c r="G113" s="22" t="s">
        <v>681</v>
      </c>
      <c r="H113" s="167" t="s">
        <v>612</v>
      </c>
    </row>
    <row r="114" spans="2:8" ht="30" customHeight="1" x14ac:dyDescent="0.25">
      <c r="B114" s="32"/>
      <c r="C114" s="296"/>
      <c r="D114" s="25" t="str">
        <f>"Arbres sénescents disséminés PIN MARITIME "</f>
        <v xml:space="preserve">Arbres sénescents disséminés PIN MARITIME </v>
      </c>
      <c r="E114" s="22" t="s">
        <v>963</v>
      </c>
      <c r="F114" s="166">
        <v>78</v>
      </c>
      <c r="G114" s="22" t="s">
        <v>681</v>
      </c>
      <c r="H114" s="167" t="s">
        <v>612</v>
      </c>
    </row>
    <row r="115" spans="2:8" ht="30" customHeight="1" x14ac:dyDescent="0.25">
      <c r="B115" s="32"/>
      <c r="C115" s="296"/>
      <c r="D115" s="25" t="str">
        <f>"Arbres sénescents disséminés SAPIN PECTINE"</f>
        <v>Arbres sénescents disséminés SAPIN PECTINE</v>
      </c>
      <c r="E115" s="22" t="s">
        <v>966</v>
      </c>
      <c r="F115" s="166">
        <v>111</v>
      </c>
      <c r="G115" s="22" t="s">
        <v>681</v>
      </c>
      <c r="H115" s="167" t="s">
        <v>612</v>
      </c>
    </row>
    <row r="116" spans="2:8" ht="30" customHeight="1" x14ac:dyDescent="0.25">
      <c r="B116" s="32"/>
      <c r="C116" s="296"/>
      <c r="D116" s="25" t="str">
        <f>"Arbres sénescents disséminés AUTRES RESINEUX"</f>
        <v>Arbres sénescents disséminés AUTRES RESINEUX</v>
      </c>
      <c r="E116" s="22" t="s">
        <v>964</v>
      </c>
      <c r="F116" s="166">
        <v>78</v>
      </c>
      <c r="G116" s="22" t="s">
        <v>681</v>
      </c>
      <c r="H116" s="167" t="s">
        <v>612</v>
      </c>
    </row>
    <row r="117" spans="2:8" ht="30" customHeight="1" x14ac:dyDescent="0.25">
      <c r="B117" s="32"/>
      <c r="C117" s="296"/>
      <c r="D117" s="25" t="s">
        <v>957</v>
      </c>
      <c r="E117" s="22" t="s">
        <v>967</v>
      </c>
      <c r="F117" s="166">
        <v>2000</v>
      </c>
      <c r="G117" s="22" t="s">
        <v>958</v>
      </c>
      <c r="H117" s="167" t="s">
        <v>612</v>
      </c>
    </row>
    <row r="118" spans="2:8" ht="30" customHeight="1" x14ac:dyDescent="0.25">
      <c r="B118" s="32"/>
      <c r="C118" s="18"/>
      <c r="D118" s="32"/>
      <c r="F118" s="31"/>
      <c r="G118" s="32"/>
      <c r="H118" s="30"/>
    </row>
    <row r="119" spans="2:8" ht="30" customHeight="1" x14ac:dyDescent="0.25">
      <c r="B119" s="32"/>
      <c r="C119" s="18"/>
      <c r="D119" s="32"/>
      <c r="F119" s="31"/>
      <c r="G119" s="32"/>
      <c r="H119" s="30"/>
    </row>
    <row r="120" spans="2:8" ht="30" customHeight="1" x14ac:dyDescent="0.25">
      <c r="B120" s="32"/>
      <c r="C120" s="18"/>
      <c r="D120" s="32"/>
      <c r="F120" s="31"/>
      <c r="G120" s="32"/>
      <c r="H120" s="30"/>
    </row>
    <row r="121" spans="2:8" ht="30" customHeight="1" x14ac:dyDescent="0.25">
      <c r="B121" s="32"/>
      <c r="C121" s="18"/>
      <c r="D121" s="32"/>
      <c r="F121" s="31"/>
      <c r="G121" s="32"/>
      <c r="H121" s="30"/>
    </row>
    <row r="122" spans="2:8" s="18" customFormat="1" ht="39" customHeight="1" x14ac:dyDescent="0.25">
      <c r="F122" s="31"/>
      <c r="H122" s="170"/>
    </row>
    <row r="123" spans="2:8" s="18" customFormat="1" ht="39" customHeight="1" x14ac:dyDescent="0.25">
      <c r="F123" s="32"/>
      <c r="H123" s="170"/>
    </row>
    <row r="124" spans="2:8" s="18" customFormat="1" ht="39" customHeight="1" x14ac:dyDescent="0.25">
      <c r="H124" s="170"/>
    </row>
    <row r="125" spans="2:8" s="18" customFormat="1" ht="39" customHeight="1" x14ac:dyDescent="0.25">
      <c r="H125" s="170"/>
    </row>
    <row r="126" spans="2:8" s="18" customFormat="1" ht="54.75" customHeight="1" x14ac:dyDescent="0.25">
      <c r="H126" s="170"/>
    </row>
    <row r="127" spans="2:8" s="18" customFormat="1" ht="54.75" customHeight="1" x14ac:dyDescent="0.25">
      <c r="H127" s="170"/>
    </row>
    <row r="128" spans="2:8" s="18" customFormat="1" ht="54.75" customHeight="1" x14ac:dyDescent="0.25">
      <c r="C128" s="32"/>
      <c r="H128" s="170"/>
    </row>
    <row r="129" spans="2:8" s="18" customFormat="1" ht="39" customHeight="1" x14ac:dyDescent="0.25">
      <c r="C129" s="32"/>
      <c r="H129" s="170"/>
    </row>
    <row r="130" spans="2:8" s="18" customFormat="1" ht="39" customHeight="1" x14ac:dyDescent="0.25">
      <c r="C130" s="32"/>
      <c r="H130" s="170"/>
    </row>
    <row r="131" spans="2:8" s="18" customFormat="1" ht="39" customHeight="1" x14ac:dyDescent="0.25">
      <c r="C131" s="32"/>
      <c r="H131" s="170"/>
    </row>
    <row r="132" spans="2:8" s="18" customFormat="1" ht="39" customHeight="1" x14ac:dyDescent="0.25">
      <c r="H132" s="170"/>
    </row>
    <row r="133" spans="2:8" ht="39" customHeight="1" x14ac:dyDescent="0.25">
      <c r="B133" s="32"/>
      <c r="E133" s="32"/>
      <c r="F133" s="18"/>
      <c r="G133" s="18"/>
      <c r="H133" s="31"/>
    </row>
    <row r="134" spans="2:8" ht="39" customHeight="1" x14ac:dyDescent="0.25">
      <c r="B134" s="32"/>
      <c r="E134" s="32"/>
      <c r="F134" s="18"/>
      <c r="G134" s="18"/>
      <c r="H134" s="31"/>
    </row>
    <row r="135" spans="2:8" ht="39" customHeight="1" x14ac:dyDescent="0.25">
      <c r="B135" s="32"/>
      <c r="E135" s="32"/>
      <c r="F135" s="18"/>
      <c r="G135" s="18"/>
      <c r="H135" s="31"/>
    </row>
    <row r="136" spans="2:8" ht="39" customHeight="1" x14ac:dyDescent="0.25">
      <c r="B136" s="32"/>
      <c r="E136" s="32"/>
      <c r="F136" s="18"/>
      <c r="G136" s="18"/>
      <c r="H136" s="31"/>
    </row>
    <row r="137" spans="2:8" ht="30" customHeight="1" x14ac:dyDescent="0.25">
      <c r="B137" s="32"/>
      <c r="C137" s="31"/>
      <c r="D137" s="32"/>
      <c r="F137" s="31"/>
      <c r="G137" s="32"/>
      <c r="H137" s="30"/>
    </row>
    <row r="138" spans="2:8" ht="30" customHeight="1" x14ac:dyDescent="0.25">
      <c r="B138" s="32"/>
      <c r="C138" s="31"/>
      <c r="D138" s="32"/>
      <c r="F138" s="31"/>
      <c r="G138" s="32"/>
      <c r="H138" s="30"/>
    </row>
    <row r="139" spans="2:8" ht="30" customHeight="1" x14ac:dyDescent="0.25">
      <c r="B139" s="32"/>
      <c r="C139" s="31"/>
      <c r="D139" s="32"/>
      <c r="F139" s="31"/>
      <c r="G139" s="32"/>
      <c r="H139" s="30"/>
    </row>
    <row r="140" spans="2:8" ht="30" customHeight="1" x14ac:dyDescent="0.25">
      <c r="B140" s="32"/>
      <c r="C140" s="31"/>
      <c r="D140" s="32"/>
      <c r="F140" s="31"/>
      <c r="G140" s="32"/>
      <c r="H140" s="30"/>
    </row>
    <row r="141" spans="2:8" ht="30" customHeight="1" x14ac:dyDescent="0.25">
      <c r="B141" s="32"/>
      <c r="C141" s="31"/>
      <c r="D141" s="32"/>
      <c r="F141" s="31"/>
      <c r="G141" s="32"/>
      <c r="H141" s="30"/>
    </row>
    <row r="142" spans="2:8" ht="30" customHeight="1" x14ac:dyDescent="0.25">
      <c r="B142" s="32"/>
      <c r="C142" s="36" t="s">
        <v>27</v>
      </c>
      <c r="D142" s="32"/>
      <c r="F142" s="31"/>
      <c r="G142" s="32"/>
      <c r="H142" s="30"/>
    </row>
    <row r="143" spans="2:8" ht="30" customHeight="1" x14ac:dyDescent="0.25">
      <c r="B143" s="32"/>
      <c r="C143" s="22" t="s">
        <v>31</v>
      </c>
      <c r="D143" s="32"/>
      <c r="F143" s="31"/>
      <c r="G143" s="32"/>
      <c r="H143" s="30"/>
    </row>
    <row r="144" spans="2:8" ht="30" customHeight="1" x14ac:dyDescent="0.25">
      <c r="C144" s="22" t="s">
        <v>33</v>
      </c>
    </row>
    <row r="145" spans="3:3" ht="30" customHeight="1" x14ac:dyDescent="0.25">
      <c r="C145" s="22" t="s">
        <v>35</v>
      </c>
    </row>
    <row r="146" spans="3:3" ht="30" customHeight="1" x14ac:dyDescent="0.25">
      <c r="C146" s="22" t="s">
        <v>37</v>
      </c>
    </row>
    <row r="147" spans="3:3" ht="30" customHeight="1" x14ac:dyDescent="0.25">
      <c r="C147" s="22" t="s">
        <v>39</v>
      </c>
    </row>
    <row r="148" spans="3:3" ht="30" customHeight="1" x14ac:dyDescent="0.25">
      <c r="C148" s="22" t="s">
        <v>41</v>
      </c>
    </row>
    <row r="149" spans="3:3" ht="30" customHeight="1" x14ac:dyDescent="0.25">
      <c r="C149" s="22" t="s">
        <v>47</v>
      </c>
    </row>
    <row r="150" spans="3:3" ht="30" customHeight="1" x14ac:dyDescent="0.25">
      <c r="C150" s="25" t="s">
        <v>55</v>
      </c>
    </row>
    <row r="151" spans="3:3" ht="30" customHeight="1" x14ac:dyDescent="0.25">
      <c r="C151" s="25" t="s">
        <v>722</v>
      </c>
    </row>
    <row r="152" spans="3:3" ht="30" customHeight="1" x14ac:dyDescent="0.25">
      <c r="C152" s="25" t="s">
        <v>74</v>
      </c>
    </row>
  </sheetData>
  <mergeCells count="14">
    <mergeCell ref="C109:C117"/>
    <mergeCell ref="C2:H2"/>
    <mergeCell ref="C56:C59"/>
    <mergeCell ref="C60:C62"/>
    <mergeCell ref="C63:C65"/>
    <mergeCell ref="C66:C67"/>
    <mergeCell ref="C53:H53"/>
    <mergeCell ref="C104:C106"/>
    <mergeCell ref="C107:C108"/>
    <mergeCell ref="C68:C69"/>
    <mergeCell ref="C70:C89"/>
    <mergeCell ref="C90:C95"/>
    <mergeCell ref="C96:C100"/>
    <mergeCell ref="C101:C103"/>
  </mergeCells>
  <phoneticPr fontId="2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6096C-634B-4EE8-B598-74BE796EA463}">
  <dimension ref="A1:Y111"/>
  <sheetViews>
    <sheetView topLeftCell="A45" zoomScale="74" zoomScaleNormal="74" workbookViewId="0">
      <selection activeCell="D14" sqref="D14"/>
    </sheetView>
  </sheetViews>
  <sheetFormatPr baseColWidth="10" defaultRowHeight="15" x14ac:dyDescent="0.25"/>
  <cols>
    <col min="1" max="1" width="27" customWidth="1"/>
    <col min="2" max="2" width="55.85546875" customWidth="1"/>
    <col min="3" max="3" width="60.5703125" style="32" customWidth="1"/>
    <col min="4" max="4" width="33.140625" customWidth="1"/>
    <col min="8" max="9" width="11.42578125" customWidth="1"/>
    <col min="10" max="10" width="17" customWidth="1"/>
    <col min="11" max="11" width="123.5703125" customWidth="1"/>
    <col min="12" max="12" width="14.7109375" customWidth="1"/>
    <col min="13" max="13" width="6.42578125" style="32" customWidth="1"/>
    <col min="14" max="14" width="14.7109375" style="32" customWidth="1"/>
    <col min="15" max="15" width="14.7109375" customWidth="1"/>
    <col min="16" max="16" width="6.42578125" style="32" customWidth="1"/>
    <col min="17" max="17" width="14.7109375" style="32" customWidth="1"/>
    <col min="18" max="18" width="14.7109375" customWidth="1"/>
    <col min="19" max="19" width="6.42578125" style="32" customWidth="1"/>
    <col min="20" max="20" width="14.7109375" style="32" customWidth="1"/>
    <col min="21" max="21" width="14.7109375" customWidth="1"/>
    <col min="22" max="22" width="6.42578125" style="32" customWidth="1"/>
    <col min="23" max="23" width="14.7109375" style="32" customWidth="1"/>
    <col min="24" max="24" width="14.7109375" customWidth="1"/>
    <col min="25" max="25" width="11.42578125" customWidth="1"/>
  </cols>
  <sheetData>
    <row r="1" spans="1:25" s="32" customFormat="1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25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25" ht="30" x14ac:dyDescent="0.4">
      <c r="A3" s="41" t="s">
        <v>760</v>
      </c>
      <c r="B3" s="42"/>
      <c r="C3" s="42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ht="18" x14ac:dyDescent="0.25">
      <c r="A4" s="43" t="s">
        <v>23</v>
      </c>
      <c r="B4" s="44"/>
      <c r="C4" s="44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5" spans="1:25" ht="18.75" thickBot="1" x14ac:dyDescent="0.3">
      <c r="A5" s="43"/>
      <c r="B5" s="44"/>
      <c r="C5" s="44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ht="18.75" thickBot="1" x14ac:dyDescent="0.3">
      <c r="A6" s="45" t="s">
        <v>24</v>
      </c>
      <c r="B6" s="312" t="str">
        <f>'5_Synthèse'!C4</f>
        <v>Vous devez renseigner l'onglet NOTICE</v>
      </c>
      <c r="C6" s="312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ht="18.75" thickBot="1" x14ac:dyDescent="0.3">
      <c r="A7" s="45" t="s">
        <v>25</v>
      </c>
      <c r="B7" s="312" t="str">
        <f>'5_Synthèse'!C5</f>
        <v>Vous devez renseigner l'onglet NOTICE</v>
      </c>
      <c r="C7" s="312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ht="18.75" thickBot="1" x14ac:dyDescent="0.3">
      <c r="A8" s="195" t="s">
        <v>867</v>
      </c>
      <c r="B8" s="312" t="str">
        <f>'5_Synthèse'!C6</f>
        <v>Vous devez renseigner l'onglet NOTICE</v>
      </c>
      <c r="C8" s="312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</row>
    <row r="9" spans="1:25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</row>
    <row r="10" spans="1:25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pans="1:25" s="32" customFormat="1" ht="51" customHeight="1" thickBot="1" x14ac:dyDescent="0.3">
      <c r="A11" s="40"/>
      <c r="B11" s="40"/>
      <c r="C11" s="40"/>
      <c r="D11" s="47"/>
      <c r="E11" s="40"/>
      <c r="F11" s="40"/>
      <c r="G11" s="40"/>
      <c r="H11" s="40"/>
      <c r="I11" s="40"/>
      <c r="J11" s="313" t="s">
        <v>734</v>
      </c>
      <c r="K11" s="314"/>
      <c r="L11" s="315" t="s">
        <v>14</v>
      </c>
      <c r="M11" s="313"/>
      <c r="N11" s="314"/>
      <c r="O11" s="315" t="s">
        <v>732</v>
      </c>
      <c r="P11" s="313"/>
      <c r="Q11" s="314"/>
      <c r="R11" s="306" t="s">
        <v>733</v>
      </c>
      <c r="S11" s="307"/>
      <c r="T11" s="308"/>
      <c r="U11" s="309" t="s">
        <v>770</v>
      </c>
      <c r="V11" s="310"/>
      <c r="W11" s="311"/>
      <c r="X11" s="48" t="s">
        <v>19</v>
      </c>
      <c r="Y11" s="40"/>
    </row>
    <row r="12" spans="1:25" ht="31.5" x14ac:dyDescent="0.25">
      <c r="A12" s="40"/>
      <c r="B12" s="49" t="s">
        <v>769</v>
      </c>
      <c r="C12" s="50" t="s">
        <v>767</v>
      </c>
      <c r="D12" s="51" t="s">
        <v>768</v>
      </c>
      <c r="E12" s="40"/>
      <c r="F12" s="40"/>
      <c r="G12" s="40"/>
      <c r="H12" s="40"/>
      <c r="I12" s="40">
        <v>1</v>
      </c>
      <c r="J12" s="52" t="s">
        <v>27</v>
      </c>
      <c r="K12" s="52" t="s">
        <v>28</v>
      </c>
      <c r="L12" s="40" t="str">
        <f>IF(COUNTIF('3_Dépenses_personnel'!$R$13:$R$58,J12)=0,"",$J12)</f>
        <v/>
      </c>
      <c r="M12" s="40" t="str">
        <f>IF(L12&lt;&gt;"",COUNTIFS($L$12:$L$111,"&gt;"&amp;"a",$L$12:$L$111,"&lt;"&amp;L12)+1,"")</f>
        <v/>
      </c>
      <c r="N12" s="40" t="str">
        <f t="shared" ref="N12:N43" si="0">IF(I12="","",IF(ISNA(INDEX($L$12:$L$111,MATCH(I12,$M$12:$M$111,0))),"",INDEX($L$12:$L$111,MATCH(I12,$M$12:$M$111,0))))</f>
        <v/>
      </c>
      <c r="O12" s="40" t="str">
        <f>IF(COUNTIF('2_Matériels_équipements'!G$12:G$61,$J12)=0,"",$J12)</f>
        <v/>
      </c>
      <c r="P12" s="40" t="str">
        <f t="shared" ref="P12:P43" si="1">IF(O12&lt;&gt;"",COUNTIFS($O$12:$O$111,"&gt;"&amp;"a",$O$12:$O$111,"&lt;"&amp;O12)+1,"")</f>
        <v/>
      </c>
      <c r="Q12" s="40" t="str">
        <f t="shared" ref="Q12:Q43" si="2">IF(I12="","",IF(ISNA(INDEX($O$12:$O$111,MATCH(I12,$P$12:$P$111,0))),"",INDEX($O$12:$O$111,MATCH(I12,$P$12:$P$111,0))))</f>
        <v/>
      </c>
      <c r="R12" s="40" t="str">
        <f>IF(COUNTIF('1_Presta_service'!$W$12:$W$61,J12)=0,"",$J12)</f>
        <v/>
      </c>
      <c r="S12" s="40" t="str">
        <f>IF(R12&lt;&gt;"",COUNTIFS($R$12:$R$111,"&gt;"&amp;"a",$R$12:$R$111,"&lt;"&amp;R12)+1,"")</f>
        <v/>
      </c>
      <c r="T12" s="40" t="str">
        <f t="shared" ref="T12:T43" si="3">IF(I12="","",IF(ISNA(INDEX($R$12:$R$111,MATCH(I12,$S$12:$S$111,0))),"",INDEX($R$12:$R$111,MATCH(I12,$S$12:$S$111,0))))</f>
        <v/>
      </c>
      <c r="U12" s="40" t="str">
        <f>IF(COUNTIF('4_barème_de_travaux'!$E$13:$E$63,J12)=0,"",$J12)</f>
        <v/>
      </c>
      <c r="V12" s="40" t="str">
        <f t="shared" ref="V12:V43" si="4">IF(U12&lt;&gt;"",COUNTIFS($U$12:$U$111,"&gt;"&amp;"a",$U$12:$U$111,"&lt;"&amp;U12)+1,"")</f>
        <v/>
      </c>
      <c r="W12" s="40" t="str">
        <f t="shared" ref="W12:W43" si="5">IF(I12="","",IF(ISNA(INDEX($U$12:$U$111,MATCH(I12,$V$12:$V$111,0))),"",INDEX($U$12:$U$111,MATCH(I12,$V$12:$V$111,0))))</f>
        <v/>
      </c>
      <c r="X12" s="40"/>
      <c r="Y12" s="40"/>
    </row>
    <row r="13" spans="1:25" s="32" customFormat="1" ht="27" customHeight="1" x14ac:dyDescent="0.25">
      <c r="A13" s="40"/>
      <c r="B13" s="53" t="s">
        <v>14</v>
      </c>
      <c r="C13" s="54"/>
      <c r="D13" s="55">
        <f>SUM(D14:D23)</f>
        <v>0</v>
      </c>
      <c r="E13" s="40"/>
      <c r="F13" s="40"/>
      <c r="G13" s="40"/>
      <c r="H13" s="40"/>
      <c r="I13" s="40">
        <v>2</v>
      </c>
      <c r="J13" s="52" t="s">
        <v>771</v>
      </c>
      <c r="K13" s="52" t="s">
        <v>28</v>
      </c>
      <c r="L13" s="40" t="str">
        <f>IF(COUNTIF('3_Dépenses_personnel'!$R$13:$R$58,J13)=0,"",$J13)</f>
        <v/>
      </c>
      <c r="M13" s="40" t="str">
        <f t="shared" ref="M13:M76" si="6">IF(L13&lt;&gt;"",COUNTIFS($L$12:$L$111,"&gt;"&amp;"a",$L$12:$L$111,"&lt;"&amp;L13)+1,"")</f>
        <v/>
      </c>
      <c r="N13" s="40" t="str">
        <f t="shared" si="0"/>
        <v/>
      </c>
      <c r="O13" s="40" t="str">
        <f>IF(COUNTIF('2_Matériels_équipements'!G$12:G$61,$J13)=0,"",$J13)</f>
        <v/>
      </c>
      <c r="P13" s="40" t="str">
        <f t="shared" si="1"/>
        <v/>
      </c>
      <c r="Q13" s="40" t="str">
        <f t="shared" si="2"/>
        <v/>
      </c>
      <c r="R13" s="40" t="str">
        <f>IF(COUNTIF('1_Presta_service'!$W$12:$W$61,J13)=0,"",$J13)</f>
        <v/>
      </c>
      <c r="S13" s="40" t="str">
        <f t="shared" ref="S13:S76" si="7">IF(R13&lt;&gt;"",COUNTIFS($R$12:$R$111,"&gt;"&amp;"a",$R$12:$R$111,"&lt;"&amp;R13)+1,"")</f>
        <v/>
      </c>
      <c r="T13" s="40" t="str">
        <f t="shared" si="3"/>
        <v/>
      </c>
      <c r="U13" s="40" t="str">
        <f>IF(COUNTIF('4_barème_de_travaux'!$E$13:$E$63,J13)=0,"",$J13)</f>
        <v/>
      </c>
      <c r="V13" s="40" t="str">
        <f t="shared" si="4"/>
        <v/>
      </c>
      <c r="W13" s="40" t="str">
        <f t="shared" si="5"/>
        <v/>
      </c>
      <c r="X13" s="40"/>
      <c r="Y13" s="40"/>
    </row>
    <row r="14" spans="1:25" s="32" customFormat="1" ht="27" customHeight="1" x14ac:dyDescent="0.25">
      <c r="A14" s="40"/>
      <c r="B14" s="56" t="str">
        <f>IF(N12="","",N12)</f>
        <v/>
      </c>
      <c r="C14" s="57" t="str">
        <f>IFERROR(INDEX($K$12:$K$111,MATCH(B14,$J$12:$J$111,0)),"")</f>
        <v/>
      </c>
      <c r="D14" s="58" t="str">
        <f>IF(B14="","",SUMIF('3_Dépenses_personnel'!$R$13:$R$58,B14,'3_Dépenses_personnel'!$P$13:$P$58))</f>
        <v/>
      </c>
      <c r="E14" s="40"/>
      <c r="F14" s="40"/>
      <c r="G14" s="40"/>
      <c r="H14" s="40"/>
      <c r="I14" s="40">
        <v>3</v>
      </c>
      <c r="J14" s="52" t="s">
        <v>29</v>
      </c>
      <c r="K14" s="52" t="s">
        <v>30</v>
      </c>
      <c r="L14" s="40" t="str">
        <f>IF(COUNTIF('3_Dépenses_personnel'!$R$13:$R$58,J14)=0,"",$J14)</f>
        <v/>
      </c>
      <c r="M14" s="40" t="str">
        <f t="shared" si="6"/>
        <v/>
      </c>
      <c r="N14" s="40" t="str">
        <f t="shared" si="0"/>
        <v/>
      </c>
      <c r="O14" s="40" t="str">
        <f>IF(COUNTIF('2_Matériels_équipements'!G$12:G$61,$J14)=0,"",$J14)</f>
        <v/>
      </c>
      <c r="P14" s="40" t="str">
        <f t="shared" si="1"/>
        <v/>
      </c>
      <c r="Q14" s="40" t="str">
        <f t="shared" si="2"/>
        <v/>
      </c>
      <c r="R14" s="40" t="str">
        <f>IF(COUNTIF('1_Presta_service'!$W$12:$W$61,J14)=0,"",$J14)</f>
        <v/>
      </c>
      <c r="S14" s="40" t="str">
        <f t="shared" si="7"/>
        <v/>
      </c>
      <c r="T14" s="40" t="str">
        <f t="shared" si="3"/>
        <v/>
      </c>
      <c r="U14" s="40" t="str">
        <f>IF(COUNTIF('4_barème_de_travaux'!$E$13:$E$63,J14)=0,"",$J14)</f>
        <v/>
      </c>
      <c r="V14" s="40" t="str">
        <f t="shared" si="4"/>
        <v/>
      </c>
      <c r="W14" s="40" t="str">
        <f t="shared" si="5"/>
        <v/>
      </c>
      <c r="X14" s="40"/>
      <c r="Y14" s="40"/>
    </row>
    <row r="15" spans="1:25" s="32" customFormat="1" ht="27" customHeight="1" x14ac:dyDescent="0.25">
      <c r="A15" s="40"/>
      <c r="B15" s="56" t="str">
        <f t="shared" ref="B15:B22" si="8">IF(N13="","",N13)</f>
        <v/>
      </c>
      <c r="C15" s="57" t="str">
        <f t="shared" ref="C15:C23" si="9">IFERROR(INDEX($K$12:$K$111,MATCH(B15,$J$12:$J$111,0)),"")</f>
        <v/>
      </c>
      <c r="D15" s="58" t="str">
        <f>IF(B15="","",SUMIF('3_Dépenses_personnel'!$R$13:$R$58,B15,'3_Dépenses_personnel'!$P$13:$P$58))</f>
        <v/>
      </c>
      <c r="E15" s="40"/>
      <c r="F15" s="40"/>
      <c r="G15" s="40"/>
      <c r="H15" s="40"/>
      <c r="I15" s="40">
        <v>4</v>
      </c>
      <c r="J15" s="52" t="s">
        <v>772</v>
      </c>
      <c r="K15" s="52" t="s">
        <v>30</v>
      </c>
      <c r="L15" s="40" t="str">
        <f>IF(COUNTIF('3_Dépenses_personnel'!$R$13:$R$58,J15)=0,"",$J15)</f>
        <v/>
      </c>
      <c r="M15" s="40" t="str">
        <f t="shared" si="6"/>
        <v/>
      </c>
      <c r="N15" s="40" t="str">
        <f t="shared" si="0"/>
        <v/>
      </c>
      <c r="O15" s="40" t="str">
        <f>IF(COUNTIF('2_Matériels_équipements'!G$12:G$61,$J15)=0,"",$J15)</f>
        <v/>
      </c>
      <c r="P15" s="40" t="str">
        <f t="shared" si="1"/>
        <v/>
      </c>
      <c r="Q15" s="40" t="str">
        <f t="shared" si="2"/>
        <v/>
      </c>
      <c r="R15" s="40" t="str">
        <f>IF(COUNTIF('1_Presta_service'!$W$12:$W$61,J15)=0,"",$J15)</f>
        <v/>
      </c>
      <c r="S15" s="40" t="str">
        <f t="shared" si="7"/>
        <v/>
      </c>
      <c r="T15" s="40" t="str">
        <f t="shared" si="3"/>
        <v/>
      </c>
      <c r="U15" s="40" t="str">
        <f>IF(COUNTIF('4_barème_de_travaux'!$E$13:$E$63,J15)=0,"",$J15)</f>
        <v/>
      </c>
      <c r="V15" s="40" t="str">
        <f t="shared" si="4"/>
        <v/>
      </c>
      <c r="W15" s="40" t="str">
        <f t="shared" si="5"/>
        <v/>
      </c>
      <c r="X15" s="40"/>
      <c r="Y15" s="40"/>
    </row>
    <row r="16" spans="1:25" s="32" customFormat="1" ht="27" customHeight="1" x14ac:dyDescent="0.25">
      <c r="A16" s="40"/>
      <c r="B16" s="56" t="str">
        <f t="shared" si="8"/>
        <v/>
      </c>
      <c r="C16" s="57" t="str">
        <f t="shared" si="9"/>
        <v/>
      </c>
      <c r="D16" s="58" t="str">
        <f>IF(B16="","",SUMIF('3_Dépenses_personnel'!$R$13:$R$58,B16,'3_Dépenses_personnel'!$P$13:$P$58))</f>
        <v/>
      </c>
      <c r="E16" s="40"/>
      <c r="F16" s="40"/>
      <c r="G16" s="40"/>
      <c r="H16" s="40"/>
      <c r="I16" s="40">
        <v>5</v>
      </c>
      <c r="J16" s="52" t="s">
        <v>31</v>
      </c>
      <c r="K16" s="52" t="s">
        <v>32</v>
      </c>
      <c r="L16" s="40" t="str">
        <f>IF(COUNTIF('3_Dépenses_personnel'!$R$13:$R$58,J16)=0,"",$J16)</f>
        <v/>
      </c>
      <c r="M16" s="40" t="str">
        <f t="shared" si="6"/>
        <v/>
      </c>
      <c r="N16" s="40" t="str">
        <f t="shared" si="0"/>
        <v/>
      </c>
      <c r="O16" s="40" t="str">
        <f>IF(COUNTIF('2_Matériels_équipements'!G$12:G$61,$J16)=0,"",$J16)</f>
        <v/>
      </c>
      <c r="P16" s="40" t="str">
        <f t="shared" si="1"/>
        <v/>
      </c>
      <c r="Q16" s="40" t="str">
        <f t="shared" si="2"/>
        <v/>
      </c>
      <c r="R16" s="40" t="str">
        <f>IF(COUNTIF('1_Presta_service'!$W$12:$W$61,J16)=0,"",$J16)</f>
        <v/>
      </c>
      <c r="S16" s="40" t="str">
        <f t="shared" si="7"/>
        <v/>
      </c>
      <c r="T16" s="40" t="str">
        <f t="shared" si="3"/>
        <v/>
      </c>
      <c r="U16" s="40" t="str">
        <f>IF(COUNTIF('4_barème_de_travaux'!$E$13:$E$63,J16)=0,"",$J16)</f>
        <v/>
      </c>
      <c r="V16" s="40" t="str">
        <f t="shared" si="4"/>
        <v/>
      </c>
      <c r="W16" s="40" t="str">
        <f t="shared" si="5"/>
        <v/>
      </c>
      <c r="X16" s="40"/>
      <c r="Y16" s="40"/>
    </row>
    <row r="17" spans="1:25" s="32" customFormat="1" ht="27" customHeight="1" x14ac:dyDescent="0.25">
      <c r="A17" s="40"/>
      <c r="B17" s="56" t="str">
        <f t="shared" si="8"/>
        <v/>
      </c>
      <c r="C17" s="57" t="str">
        <f t="shared" si="9"/>
        <v/>
      </c>
      <c r="D17" s="58" t="str">
        <f>IF(B17="","",SUMIF('3_Dépenses_personnel'!$R$13:$R$58,B17,'3_Dépenses_personnel'!$P$13:$P$58))</f>
        <v/>
      </c>
      <c r="E17" s="40"/>
      <c r="F17" s="40"/>
      <c r="G17" s="40"/>
      <c r="H17" s="40"/>
      <c r="I17" s="40">
        <v>6</v>
      </c>
      <c r="J17" s="206" t="s">
        <v>773</v>
      </c>
      <c r="K17" s="206" t="s">
        <v>32</v>
      </c>
      <c r="L17" s="40" t="str">
        <f>IF(COUNTIF('3_Dépenses_personnel'!$R$13:$R$58,J17)=0,"",$J17)</f>
        <v/>
      </c>
      <c r="M17" s="40" t="str">
        <f t="shared" si="6"/>
        <v/>
      </c>
      <c r="N17" s="40" t="str">
        <f t="shared" si="0"/>
        <v/>
      </c>
      <c r="O17" s="40" t="str">
        <f>IF(COUNTIF('2_Matériels_équipements'!G$12:G$61,$J17)=0,"",$J17)</f>
        <v/>
      </c>
      <c r="P17" s="40" t="str">
        <f t="shared" si="1"/>
        <v/>
      </c>
      <c r="Q17" s="40" t="str">
        <f t="shared" si="2"/>
        <v/>
      </c>
      <c r="R17" s="40" t="str">
        <f>IF(COUNTIF('1_Presta_service'!$W$12:$W$61,J17)=0,"",$J17)</f>
        <v/>
      </c>
      <c r="S17" s="40" t="str">
        <f t="shared" si="7"/>
        <v/>
      </c>
      <c r="T17" s="40" t="str">
        <f t="shared" si="3"/>
        <v/>
      </c>
      <c r="U17" s="40" t="str">
        <f>IF(COUNTIF('4_barème_de_travaux'!$E$13:$E$63,J17)=0,"",$J17)</f>
        <v/>
      </c>
      <c r="V17" s="40" t="str">
        <f t="shared" si="4"/>
        <v/>
      </c>
      <c r="W17" s="40" t="str">
        <f t="shared" si="5"/>
        <v/>
      </c>
      <c r="X17" s="40"/>
      <c r="Y17" s="40"/>
    </row>
    <row r="18" spans="1:25" s="32" customFormat="1" ht="27" customHeight="1" x14ac:dyDescent="0.25">
      <c r="A18" s="40"/>
      <c r="B18" s="56" t="str">
        <f t="shared" si="8"/>
        <v/>
      </c>
      <c r="C18" s="57" t="str">
        <f t="shared" si="9"/>
        <v/>
      </c>
      <c r="D18" s="58" t="str">
        <f>IF(B18="","",SUMIF('3_Dépenses_personnel'!$R$13:$R$58,B18,'3_Dépenses_personnel'!$P$13:$P$58))</f>
        <v/>
      </c>
      <c r="E18" s="40"/>
      <c r="F18" s="40"/>
      <c r="G18" s="40"/>
      <c r="H18" s="40"/>
      <c r="I18" s="40">
        <v>7</v>
      </c>
      <c r="J18" s="52" t="s">
        <v>33</v>
      </c>
      <c r="K18" s="52" t="s">
        <v>34</v>
      </c>
      <c r="L18" s="40" t="str">
        <f>IF(COUNTIF('3_Dépenses_personnel'!$R$13:$R$58,J18)=0,"",$J18)</f>
        <v/>
      </c>
      <c r="M18" s="40" t="str">
        <f t="shared" si="6"/>
        <v/>
      </c>
      <c r="N18" s="40" t="str">
        <f t="shared" si="0"/>
        <v/>
      </c>
      <c r="O18" s="40" t="str">
        <f>IF(COUNTIF('2_Matériels_équipements'!G$12:G$61,$J18)=0,"",$J18)</f>
        <v/>
      </c>
      <c r="P18" s="40" t="str">
        <f t="shared" si="1"/>
        <v/>
      </c>
      <c r="Q18" s="40" t="str">
        <f t="shared" si="2"/>
        <v/>
      </c>
      <c r="R18" s="40" t="str">
        <f>IF(COUNTIF('1_Presta_service'!$W$12:$W$61,J18)=0,"",$J18)</f>
        <v/>
      </c>
      <c r="S18" s="40" t="str">
        <f t="shared" si="7"/>
        <v/>
      </c>
      <c r="T18" s="40" t="str">
        <f t="shared" si="3"/>
        <v/>
      </c>
      <c r="U18" s="40" t="str">
        <f>IF(COUNTIF('4_barème_de_travaux'!$E$13:$E$63,J18)=0,"",$J18)</f>
        <v/>
      </c>
      <c r="V18" s="40" t="str">
        <f t="shared" si="4"/>
        <v/>
      </c>
      <c r="W18" s="40" t="str">
        <f t="shared" si="5"/>
        <v/>
      </c>
      <c r="X18" s="40"/>
      <c r="Y18" s="40"/>
    </row>
    <row r="19" spans="1:25" s="32" customFormat="1" ht="27" customHeight="1" x14ac:dyDescent="0.25">
      <c r="A19" s="40"/>
      <c r="B19" s="56" t="str">
        <f t="shared" si="8"/>
        <v/>
      </c>
      <c r="C19" s="57" t="str">
        <f t="shared" si="9"/>
        <v/>
      </c>
      <c r="D19" s="58" t="str">
        <f>IF(B19="","",SUMIF('3_Dépenses_personnel'!$R$13:$R$58,B19,'3_Dépenses_personnel'!$P$13:$P$58))</f>
        <v/>
      </c>
      <c r="E19" s="40"/>
      <c r="F19" s="40"/>
      <c r="G19" s="40"/>
      <c r="H19" s="40"/>
      <c r="I19" s="40">
        <v>8</v>
      </c>
      <c r="J19" s="52" t="s">
        <v>774</v>
      </c>
      <c r="K19" s="52" t="s">
        <v>34</v>
      </c>
      <c r="L19" s="40" t="str">
        <f>IF(COUNTIF('3_Dépenses_personnel'!$R$13:$R$58,J19)=0,"",$J19)</f>
        <v/>
      </c>
      <c r="M19" s="40" t="str">
        <f t="shared" si="6"/>
        <v/>
      </c>
      <c r="N19" s="40" t="str">
        <f t="shared" si="0"/>
        <v/>
      </c>
      <c r="O19" s="40" t="str">
        <f>IF(COUNTIF('2_Matériels_équipements'!G$12:G$61,$J19)=0,"",$J19)</f>
        <v/>
      </c>
      <c r="P19" s="40" t="str">
        <f t="shared" si="1"/>
        <v/>
      </c>
      <c r="Q19" s="40" t="str">
        <f t="shared" si="2"/>
        <v/>
      </c>
      <c r="R19" s="40" t="str">
        <f>IF(COUNTIF('1_Presta_service'!$W$12:$W$61,J19)=0,"",$J19)</f>
        <v/>
      </c>
      <c r="S19" s="40" t="str">
        <f t="shared" si="7"/>
        <v/>
      </c>
      <c r="T19" s="40" t="str">
        <f t="shared" si="3"/>
        <v/>
      </c>
      <c r="U19" s="40" t="str">
        <f>IF(COUNTIF('4_barème_de_travaux'!$E$13:$E$63,J19)=0,"",$J19)</f>
        <v/>
      </c>
      <c r="V19" s="40" t="str">
        <f t="shared" si="4"/>
        <v/>
      </c>
      <c r="W19" s="40" t="str">
        <f t="shared" si="5"/>
        <v/>
      </c>
      <c r="X19" s="40"/>
      <c r="Y19" s="40"/>
    </row>
    <row r="20" spans="1:25" s="32" customFormat="1" ht="27" customHeight="1" x14ac:dyDescent="0.25">
      <c r="A20" s="40"/>
      <c r="B20" s="56" t="str">
        <f t="shared" si="8"/>
        <v/>
      </c>
      <c r="C20" s="57" t="str">
        <f t="shared" si="9"/>
        <v/>
      </c>
      <c r="D20" s="58" t="str">
        <f>IF(B20="","",SUMIF('3_Dépenses_personnel'!$R$13:$R$58,B20,'3_Dépenses_personnel'!$P$13:$P$58))</f>
        <v/>
      </c>
      <c r="E20" s="40"/>
      <c r="F20" s="40"/>
      <c r="G20" s="40"/>
      <c r="H20" s="40"/>
      <c r="I20" s="40">
        <v>9</v>
      </c>
      <c r="J20" s="52" t="s">
        <v>35</v>
      </c>
      <c r="K20" s="52" t="s">
        <v>36</v>
      </c>
      <c r="L20" s="40" t="str">
        <f>IF(COUNTIF('3_Dépenses_personnel'!$R$13:$R$58,J20)=0,"",$J20)</f>
        <v/>
      </c>
      <c r="M20" s="40" t="str">
        <f t="shared" si="6"/>
        <v/>
      </c>
      <c r="N20" s="40" t="str">
        <f t="shared" si="0"/>
        <v/>
      </c>
      <c r="O20" s="40" t="str">
        <f>IF(COUNTIF('2_Matériels_équipements'!G$12:G$61,$J20)=0,"",$J20)</f>
        <v/>
      </c>
      <c r="P20" s="40" t="str">
        <f t="shared" si="1"/>
        <v/>
      </c>
      <c r="Q20" s="40" t="str">
        <f t="shared" si="2"/>
        <v/>
      </c>
      <c r="R20" s="40" t="str">
        <f>IF(COUNTIF('1_Presta_service'!$W$12:$W$61,J20)=0,"",$J20)</f>
        <v/>
      </c>
      <c r="S20" s="40" t="str">
        <f t="shared" si="7"/>
        <v/>
      </c>
      <c r="T20" s="40" t="str">
        <f t="shared" si="3"/>
        <v/>
      </c>
      <c r="U20" s="40" t="str">
        <f>IF(COUNTIF('4_barème_de_travaux'!$E$13:$E$63,J20)=0,"",$J20)</f>
        <v/>
      </c>
      <c r="V20" s="40" t="str">
        <f t="shared" si="4"/>
        <v/>
      </c>
      <c r="W20" s="40" t="str">
        <f t="shared" si="5"/>
        <v/>
      </c>
      <c r="X20" s="40"/>
      <c r="Y20" s="40"/>
    </row>
    <row r="21" spans="1:25" s="32" customFormat="1" ht="27" customHeight="1" x14ac:dyDescent="0.25">
      <c r="A21" s="40"/>
      <c r="B21" s="56" t="str">
        <f t="shared" si="8"/>
        <v/>
      </c>
      <c r="C21" s="57" t="str">
        <f t="shared" si="9"/>
        <v/>
      </c>
      <c r="D21" s="58" t="str">
        <f>IF(B21="","",SUMIF('3_Dépenses_personnel'!$R$13:$R$58,B21,'3_Dépenses_personnel'!$P$13:$P$58))</f>
        <v/>
      </c>
      <c r="E21" s="40"/>
      <c r="F21" s="40"/>
      <c r="G21" s="40"/>
      <c r="H21" s="40"/>
      <c r="I21" s="40">
        <v>10</v>
      </c>
      <c r="J21" s="52" t="s">
        <v>775</v>
      </c>
      <c r="K21" s="52" t="s">
        <v>36</v>
      </c>
      <c r="L21" s="40" t="str">
        <f>IF(COUNTIF('3_Dépenses_personnel'!$R$13:$R$58,J21)=0,"",$J21)</f>
        <v/>
      </c>
      <c r="M21" s="40" t="str">
        <f t="shared" si="6"/>
        <v/>
      </c>
      <c r="N21" s="40" t="str">
        <f t="shared" si="0"/>
        <v/>
      </c>
      <c r="O21" s="40" t="str">
        <f>IF(COUNTIF('2_Matériels_équipements'!G$12:G$61,$J21)=0,"",$J21)</f>
        <v/>
      </c>
      <c r="P21" s="40" t="str">
        <f t="shared" si="1"/>
        <v/>
      </c>
      <c r="Q21" s="40" t="str">
        <f t="shared" si="2"/>
        <v/>
      </c>
      <c r="R21" s="40" t="str">
        <f>IF(COUNTIF('1_Presta_service'!$W$12:$W$61,J21)=0,"",$J21)</f>
        <v/>
      </c>
      <c r="S21" s="40" t="str">
        <f t="shared" si="7"/>
        <v/>
      </c>
      <c r="T21" s="40" t="str">
        <f t="shared" si="3"/>
        <v/>
      </c>
      <c r="U21" s="40" t="str">
        <f>IF(COUNTIF('4_barème_de_travaux'!$E$13:$E$63,J21)=0,"",$J21)</f>
        <v/>
      </c>
      <c r="V21" s="40" t="str">
        <f t="shared" si="4"/>
        <v/>
      </c>
      <c r="W21" s="40" t="str">
        <f t="shared" si="5"/>
        <v/>
      </c>
      <c r="X21" s="40"/>
      <c r="Y21" s="40"/>
    </row>
    <row r="22" spans="1:25" s="32" customFormat="1" ht="27" customHeight="1" x14ac:dyDescent="0.25">
      <c r="A22" s="40"/>
      <c r="B22" s="56" t="str">
        <f t="shared" si="8"/>
        <v/>
      </c>
      <c r="C22" s="57" t="str">
        <f t="shared" si="9"/>
        <v/>
      </c>
      <c r="D22" s="58" t="str">
        <f>IF(B22="","",SUMIF('3_Dépenses_personnel'!$R$13:$R$58,B22,'3_Dépenses_personnel'!$P$13:$P$58))</f>
        <v/>
      </c>
      <c r="E22" s="40"/>
      <c r="F22" s="40"/>
      <c r="G22" s="40"/>
      <c r="H22" s="40"/>
      <c r="I22" s="40">
        <v>11</v>
      </c>
      <c r="J22" s="52" t="s">
        <v>37</v>
      </c>
      <c r="K22" s="52" t="s">
        <v>38</v>
      </c>
      <c r="L22" s="40" t="str">
        <f>IF(COUNTIF('3_Dépenses_personnel'!$R$13:$R$58,J22)=0,"",$J22)</f>
        <v/>
      </c>
      <c r="M22" s="40" t="str">
        <f t="shared" si="6"/>
        <v/>
      </c>
      <c r="N22" s="40" t="str">
        <f t="shared" si="0"/>
        <v/>
      </c>
      <c r="O22" s="40" t="str">
        <f>IF(COUNTIF('2_Matériels_équipements'!G$12:G$61,$J22)=0,"",$J22)</f>
        <v/>
      </c>
      <c r="P22" s="40" t="str">
        <f t="shared" si="1"/>
        <v/>
      </c>
      <c r="Q22" s="40" t="str">
        <f t="shared" si="2"/>
        <v/>
      </c>
      <c r="R22" s="40" t="str">
        <f>IF(COUNTIF('1_Presta_service'!$W$12:$W$61,J22)=0,"",$J22)</f>
        <v/>
      </c>
      <c r="S22" s="40" t="str">
        <f t="shared" si="7"/>
        <v/>
      </c>
      <c r="T22" s="40" t="str">
        <f t="shared" si="3"/>
        <v/>
      </c>
      <c r="U22" s="40" t="str">
        <f>IF(COUNTIF('4_barème_de_travaux'!$E$13:$E$63,J22)=0,"",$J22)</f>
        <v/>
      </c>
      <c r="V22" s="40" t="str">
        <f t="shared" si="4"/>
        <v/>
      </c>
      <c r="W22" s="40" t="str">
        <f t="shared" si="5"/>
        <v/>
      </c>
      <c r="X22" s="40"/>
      <c r="Y22" s="40"/>
    </row>
    <row r="23" spans="1:25" s="32" customFormat="1" ht="27" customHeight="1" x14ac:dyDescent="0.25">
      <c r="A23" s="40"/>
      <c r="B23" s="56" t="str">
        <f>IF(N21="","",N21)</f>
        <v/>
      </c>
      <c r="C23" s="57" t="str">
        <f t="shared" si="9"/>
        <v/>
      </c>
      <c r="D23" s="58" t="str">
        <f>IF(B23="","",SUMIF('3_Dépenses_personnel'!$R$13:$R$58,B23,'3_Dépenses_personnel'!$P$13:$P$58))</f>
        <v/>
      </c>
      <c r="E23" s="40"/>
      <c r="F23" s="40"/>
      <c r="G23" s="40"/>
      <c r="H23" s="40"/>
      <c r="I23" s="40">
        <v>12</v>
      </c>
      <c r="J23" s="52" t="s">
        <v>776</v>
      </c>
      <c r="K23" s="52" t="s">
        <v>38</v>
      </c>
      <c r="L23" s="40" t="str">
        <f>IF(COUNTIF('3_Dépenses_personnel'!$R$13:$R$58,J23)=0,"",$J23)</f>
        <v/>
      </c>
      <c r="M23" s="40" t="str">
        <f t="shared" si="6"/>
        <v/>
      </c>
      <c r="N23" s="40" t="str">
        <f t="shared" si="0"/>
        <v/>
      </c>
      <c r="O23" s="40" t="str">
        <f>IF(COUNTIF('2_Matériels_équipements'!G$12:G$61,$J23)=0,"",$J23)</f>
        <v/>
      </c>
      <c r="P23" s="40" t="str">
        <f t="shared" si="1"/>
        <v/>
      </c>
      <c r="Q23" s="40" t="str">
        <f t="shared" si="2"/>
        <v/>
      </c>
      <c r="R23" s="40" t="str">
        <f>IF(COUNTIF('1_Presta_service'!$W$12:$W$61,J23)=0,"",$J23)</f>
        <v/>
      </c>
      <c r="S23" s="40" t="str">
        <f t="shared" si="7"/>
        <v/>
      </c>
      <c r="T23" s="40" t="str">
        <f t="shared" si="3"/>
        <v/>
      </c>
      <c r="U23" s="40" t="str">
        <f>IF(COUNTIF('4_barème_de_travaux'!$E$13:$E$63,J23)=0,"",$J23)</f>
        <v/>
      </c>
      <c r="V23" s="40" t="str">
        <f t="shared" si="4"/>
        <v/>
      </c>
      <c r="W23" s="40" t="str">
        <f t="shared" si="5"/>
        <v/>
      </c>
      <c r="X23" s="40"/>
      <c r="Y23" s="40"/>
    </row>
    <row r="24" spans="1:25" s="32" customFormat="1" ht="27" customHeight="1" x14ac:dyDescent="0.25">
      <c r="A24" s="40"/>
      <c r="B24" s="59"/>
      <c r="C24" s="60"/>
      <c r="D24" s="61" t="str">
        <f>IF(B24="","",SUMIF('3_Dépenses_personnel'!$R$13:$R$58,B24,'3_Dépenses_personnel'!$P$13:$P$58))</f>
        <v/>
      </c>
      <c r="E24" s="40"/>
      <c r="F24" s="40"/>
      <c r="G24" s="40"/>
      <c r="H24" s="40"/>
      <c r="I24" s="40">
        <v>13</v>
      </c>
      <c r="J24" s="52" t="s">
        <v>39</v>
      </c>
      <c r="K24" s="52" t="s">
        <v>40</v>
      </c>
      <c r="L24" s="40" t="str">
        <f>IF(COUNTIF('3_Dépenses_personnel'!$R$13:$R$58,J24)=0,"",$J24)</f>
        <v/>
      </c>
      <c r="M24" s="40" t="str">
        <f t="shared" si="6"/>
        <v/>
      </c>
      <c r="N24" s="40" t="str">
        <f t="shared" si="0"/>
        <v/>
      </c>
      <c r="O24" s="40" t="str">
        <f>IF(COUNTIF('2_Matériels_équipements'!G$12:G$61,$J24)=0,"",$J24)</f>
        <v/>
      </c>
      <c r="P24" s="40" t="str">
        <f t="shared" si="1"/>
        <v/>
      </c>
      <c r="Q24" s="40" t="str">
        <f t="shared" si="2"/>
        <v/>
      </c>
      <c r="R24" s="40" t="str">
        <f>IF(COUNTIF('1_Presta_service'!$W$12:$W$61,J24)=0,"",$J24)</f>
        <v/>
      </c>
      <c r="S24" s="40" t="str">
        <f t="shared" si="7"/>
        <v/>
      </c>
      <c r="T24" s="40" t="str">
        <f t="shared" si="3"/>
        <v/>
      </c>
      <c r="U24" s="40" t="str">
        <f>IF(COUNTIF('4_barème_de_travaux'!$E$13:$E$63,J24)=0,"",$J24)</f>
        <v/>
      </c>
      <c r="V24" s="40" t="str">
        <f t="shared" si="4"/>
        <v/>
      </c>
      <c r="W24" s="40" t="str">
        <f t="shared" si="5"/>
        <v/>
      </c>
      <c r="X24" s="40"/>
      <c r="Y24" s="40"/>
    </row>
    <row r="25" spans="1:25" s="32" customFormat="1" ht="27" customHeight="1" x14ac:dyDescent="0.25">
      <c r="A25" s="40"/>
      <c r="B25" s="53" t="s">
        <v>732</v>
      </c>
      <c r="C25" s="62"/>
      <c r="D25" s="55">
        <f>SUM(D26:D35)</f>
        <v>0</v>
      </c>
      <c r="E25" s="40"/>
      <c r="F25" s="40"/>
      <c r="G25" s="40"/>
      <c r="H25" s="40"/>
      <c r="I25" s="40">
        <v>14</v>
      </c>
      <c r="J25" s="52" t="s">
        <v>777</v>
      </c>
      <c r="K25" s="52" t="s">
        <v>40</v>
      </c>
      <c r="L25" s="40" t="str">
        <f>IF(COUNTIF('3_Dépenses_personnel'!$R$13:$R$58,J25)=0,"",$J25)</f>
        <v/>
      </c>
      <c r="M25" s="40" t="str">
        <f t="shared" si="6"/>
        <v/>
      </c>
      <c r="N25" s="40" t="str">
        <f t="shared" si="0"/>
        <v/>
      </c>
      <c r="O25" s="40" t="str">
        <f>IF(COUNTIF('2_Matériels_équipements'!G$12:G$61,$J25)=0,"",$J25)</f>
        <v/>
      </c>
      <c r="P25" s="40" t="str">
        <f t="shared" si="1"/>
        <v/>
      </c>
      <c r="Q25" s="40" t="str">
        <f t="shared" si="2"/>
        <v/>
      </c>
      <c r="R25" s="40" t="str">
        <f>IF(COUNTIF('1_Presta_service'!$W$12:$W$61,J25)=0,"",$J25)</f>
        <v/>
      </c>
      <c r="S25" s="40" t="str">
        <f t="shared" si="7"/>
        <v/>
      </c>
      <c r="T25" s="40" t="str">
        <f t="shared" si="3"/>
        <v/>
      </c>
      <c r="U25" s="40" t="str">
        <f>IF(COUNTIF('4_barème_de_travaux'!$E$13:$E$63,J25)=0,"",$J25)</f>
        <v/>
      </c>
      <c r="V25" s="40" t="str">
        <f t="shared" si="4"/>
        <v/>
      </c>
      <c r="W25" s="40" t="str">
        <f t="shared" si="5"/>
        <v/>
      </c>
      <c r="X25" s="40"/>
      <c r="Y25" s="40"/>
    </row>
    <row r="26" spans="1:25" s="32" customFormat="1" ht="27" customHeight="1" x14ac:dyDescent="0.25">
      <c r="A26" s="40"/>
      <c r="B26" s="56" t="str">
        <f>IF(Q12="","",Q12)</f>
        <v/>
      </c>
      <c r="C26" s="57" t="str">
        <f>IFERROR(INDEX($K$12:$K$111,MATCH(B26,$J$12:$J$111,0)),"")</f>
        <v/>
      </c>
      <c r="D26" s="58" t="str">
        <f>IF(B26="","",SUMIF('2_Matériels_équipements'!G$12:G61,B26,'2_Matériels_équipements'!$K$12:$K$61))</f>
        <v/>
      </c>
      <c r="E26" s="40"/>
      <c r="F26" s="40"/>
      <c r="G26" s="40"/>
      <c r="H26" s="40"/>
      <c r="I26" s="40">
        <v>15</v>
      </c>
      <c r="J26" s="52" t="s">
        <v>41</v>
      </c>
      <c r="K26" s="52" t="s">
        <v>42</v>
      </c>
      <c r="L26" s="40" t="str">
        <f>IF(COUNTIF('3_Dépenses_personnel'!$R$13:$R$58,J26)=0,"",$J26)</f>
        <v/>
      </c>
      <c r="M26" s="40" t="str">
        <f t="shared" si="6"/>
        <v/>
      </c>
      <c r="N26" s="40" t="str">
        <f t="shared" si="0"/>
        <v/>
      </c>
      <c r="O26" s="40" t="str">
        <f>IF(COUNTIF('2_Matériels_équipements'!G$12:G$61,$J26)=0,"",$J26)</f>
        <v/>
      </c>
      <c r="P26" s="40" t="str">
        <f t="shared" si="1"/>
        <v/>
      </c>
      <c r="Q26" s="40" t="str">
        <f t="shared" si="2"/>
        <v/>
      </c>
      <c r="R26" s="40" t="str">
        <f>IF(COUNTIF('1_Presta_service'!$W$12:$W$61,J26)=0,"",$J26)</f>
        <v/>
      </c>
      <c r="S26" s="40" t="str">
        <f t="shared" si="7"/>
        <v/>
      </c>
      <c r="T26" s="40" t="str">
        <f t="shared" si="3"/>
        <v/>
      </c>
      <c r="U26" s="40" t="str">
        <f>IF(COUNTIF('4_barème_de_travaux'!$E$13:$E$63,J26)=0,"",$J26)</f>
        <v/>
      </c>
      <c r="V26" s="40" t="str">
        <f t="shared" si="4"/>
        <v/>
      </c>
      <c r="W26" s="40" t="str">
        <f t="shared" si="5"/>
        <v/>
      </c>
      <c r="X26" s="40"/>
      <c r="Y26" s="40"/>
    </row>
    <row r="27" spans="1:25" s="32" customFormat="1" ht="27" customHeight="1" x14ac:dyDescent="0.25">
      <c r="A27" s="40"/>
      <c r="B27" s="56" t="str">
        <f t="shared" ref="B27:B35" si="10">IF(Q13="","",Q13)</f>
        <v/>
      </c>
      <c r="C27" s="57" t="str">
        <f t="shared" ref="C27:C35" si="11">IFERROR(INDEX($K$12:$K$111,MATCH(B27,$J$12:$J$111,0)),"")</f>
        <v/>
      </c>
      <c r="D27" s="58" t="str">
        <f>IF(B27="","",SUMIF('2_Matériels_équipements'!G$12:G62,B27,'2_Matériels_équipements'!$K$12:$K$61))</f>
        <v/>
      </c>
      <c r="E27" s="40"/>
      <c r="F27" s="40"/>
      <c r="G27" s="40"/>
      <c r="H27" s="40"/>
      <c r="I27" s="40">
        <v>16</v>
      </c>
      <c r="J27" s="52" t="s">
        <v>778</v>
      </c>
      <c r="K27" s="52" t="s">
        <v>42</v>
      </c>
      <c r="L27" s="40" t="str">
        <f>IF(COUNTIF('3_Dépenses_personnel'!$R$13:$R$58,J27)=0,"",$J27)</f>
        <v/>
      </c>
      <c r="M27" s="40" t="str">
        <f t="shared" si="6"/>
        <v/>
      </c>
      <c r="N27" s="40" t="str">
        <f t="shared" si="0"/>
        <v/>
      </c>
      <c r="O27" s="40" t="str">
        <f>IF(COUNTIF('2_Matériels_équipements'!G$12:G$61,$J27)=0,"",$J27)</f>
        <v/>
      </c>
      <c r="P27" s="40" t="str">
        <f t="shared" si="1"/>
        <v/>
      </c>
      <c r="Q27" s="40" t="str">
        <f t="shared" si="2"/>
        <v/>
      </c>
      <c r="R27" s="40" t="str">
        <f>IF(COUNTIF('1_Presta_service'!$W$12:$W$61,J27)=0,"",$J27)</f>
        <v/>
      </c>
      <c r="S27" s="40" t="str">
        <f t="shared" si="7"/>
        <v/>
      </c>
      <c r="T27" s="40" t="str">
        <f t="shared" si="3"/>
        <v/>
      </c>
      <c r="U27" s="40" t="str">
        <f>IF(COUNTIF('4_barème_de_travaux'!$E$13:$E$63,J27)=0,"",$J27)</f>
        <v/>
      </c>
      <c r="V27" s="40" t="str">
        <f t="shared" si="4"/>
        <v/>
      </c>
      <c r="W27" s="40" t="str">
        <f t="shared" si="5"/>
        <v/>
      </c>
      <c r="X27" s="40"/>
      <c r="Y27" s="40"/>
    </row>
    <row r="28" spans="1:25" s="32" customFormat="1" ht="27" customHeight="1" x14ac:dyDescent="0.25">
      <c r="A28" s="40"/>
      <c r="B28" s="56" t="str">
        <f t="shared" si="10"/>
        <v/>
      </c>
      <c r="C28" s="57" t="str">
        <f t="shared" si="11"/>
        <v/>
      </c>
      <c r="D28" s="58" t="str">
        <f>IF(B28="","",SUMIF('2_Matériels_équipements'!G$12:G63,B28,'2_Matériels_équipements'!$K$12:$K$61))</f>
        <v/>
      </c>
      <c r="E28" s="40"/>
      <c r="F28" s="40"/>
      <c r="G28" s="40"/>
      <c r="H28" s="40"/>
      <c r="I28" s="40">
        <v>17</v>
      </c>
      <c r="J28" s="52" t="s">
        <v>43</v>
      </c>
      <c r="K28" s="52" t="s">
        <v>44</v>
      </c>
      <c r="L28" s="40" t="str">
        <f>IF(COUNTIF('3_Dépenses_personnel'!$R$13:$R$58,J28)=0,"",$J28)</f>
        <v/>
      </c>
      <c r="M28" s="40" t="str">
        <f t="shared" si="6"/>
        <v/>
      </c>
      <c r="N28" s="40" t="str">
        <f t="shared" si="0"/>
        <v/>
      </c>
      <c r="O28" s="40" t="str">
        <f>IF(COUNTIF('2_Matériels_équipements'!G$12:G$61,$J28)=0,"",$J28)</f>
        <v/>
      </c>
      <c r="P28" s="40" t="str">
        <f t="shared" si="1"/>
        <v/>
      </c>
      <c r="Q28" s="40" t="str">
        <f t="shared" si="2"/>
        <v/>
      </c>
      <c r="R28" s="40" t="str">
        <f>IF(COUNTIF('1_Presta_service'!$W$12:$W$61,J28)=0,"",$J28)</f>
        <v/>
      </c>
      <c r="S28" s="40" t="str">
        <f t="shared" si="7"/>
        <v/>
      </c>
      <c r="T28" s="40" t="str">
        <f t="shared" si="3"/>
        <v/>
      </c>
      <c r="U28" s="40" t="str">
        <f>IF(COUNTIF('4_barème_de_travaux'!$E$13:$E$63,J28)=0,"",$J28)</f>
        <v/>
      </c>
      <c r="V28" s="40" t="str">
        <f t="shared" si="4"/>
        <v/>
      </c>
      <c r="W28" s="40" t="str">
        <f t="shared" si="5"/>
        <v/>
      </c>
      <c r="X28" s="40"/>
      <c r="Y28" s="40"/>
    </row>
    <row r="29" spans="1:25" s="32" customFormat="1" ht="27" customHeight="1" x14ac:dyDescent="0.25">
      <c r="A29" s="40"/>
      <c r="B29" s="56" t="str">
        <f t="shared" si="10"/>
        <v/>
      </c>
      <c r="C29" s="57" t="str">
        <f t="shared" si="11"/>
        <v/>
      </c>
      <c r="D29" s="58" t="str">
        <f>IF(B29="","",SUMIF('2_Matériels_équipements'!G$12:G64,B29,'2_Matériels_équipements'!$K$12:$K$61))</f>
        <v/>
      </c>
      <c r="E29" s="40"/>
      <c r="F29" s="40"/>
      <c r="G29" s="40"/>
      <c r="H29" s="40"/>
      <c r="I29" s="40">
        <v>18</v>
      </c>
      <c r="J29" s="52" t="s">
        <v>779</v>
      </c>
      <c r="K29" s="52" t="s">
        <v>44</v>
      </c>
      <c r="L29" s="40" t="str">
        <f>IF(COUNTIF('3_Dépenses_personnel'!$R$13:$R$58,J29)=0,"",$J29)</f>
        <v/>
      </c>
      <c r="M29" s="40" t="str">
        <f t="shared" si="6"/>
        <v/>
      </c>
      <c r="N29" s="40" t="str">
        <f t="shared" si="0"/>
        <v/>
      </c>
      <c r="O29" s="40" t="str">
        <f>IF(COUNTIF('2_Matériels_équipements'!G$12:G$61,$J29)=0,"",$J29)</f>
        <v/>
      </c>
      <c r="P29" s="40" t="str">
        <f t="shared" si="1"/>
        <v/>
      </c>
      <c r="Q29" s="40" t="str">
        <f t="shared" si="2"/>
        <v/>
      </c>
      <c r="R29" s="40" t="str">
        <f>IF(COUNTIF('1_Presta_service'!$W$12:$W$61,J29)=0,"",$J29)</f>
        <v/>
      </c>
      <c r="S29" s="40" t="str">
        <f t="shared" si="7"/>
        <v/>
      </c>
      <c r="T29" s="40" t="str">
        <f t="shared" si="3"/>
        <v/>
      </c>
      <c r="U29" s="40" t="str">
        <f>IF(COUNTIF('4_barème_de_travaux'!$E$13:$E$63,J29)=0,"",$J29)</f>
        <v/>
      </c>
      <c r="V29" s="40" t="str">
        <f t="shared" si="4"/>
        <v/>
      </c>
      <c r="W29" s="40" t="str">
        <f t="shared" si="5"/>
        <v/>
      </c>
      <c r="X29" s="40"/>
      <c r="Y29" s="40"/>
    </row>
    <row r="30" spans="1:25" s="32" customFormat="1" ht="27" customHeight="1" x14ac:dyDescent="0.25">
      <c r="A30" s="40"/>
      <c r="B30" s="56" t="str">
        <f t="shared" si="10"/>
        <v/>
      </c>
      <c r="C30" s="57" t="str">
        <f t="shared" si="11"/>
        <v/>
      </c>
      <c r="D30" s="58" t="str">
        <f>IF(B30="","",SUMIF('2_Matériels_équipements'!G$12:G65,B30,'2_Matériels_équipements'!$K$12:$K$61))</f>
        <v/>
      </c>
      <c r="E30" s="40"/>
      <c r="F30" s="40"/>
      <c r="G30" s="40"/>
      <c r="H30" s="40"/>
      <c r="I30" s="40">
        <v>19</v>
      </c>
      <c r="J30" s="52" t="s">
        <v>45</v>
      </c>
      <c r="K30" s="52" t="s">
        <v>46</v>
      </c>
      <c r="L30" s="40" t="str">
        <f>IF(COUNTIF('3_Dépenses_personnel'!$R$13:$R$58,J30)=0,"",$J30)</f>
        <v/>
      </c>
      <c r="M30" s="40" t="str">
        <f t="shared" si="6"/>
        <v/>
      </c>
      <c r="N30" s="40" t="str">
        <f t="shared" si="0"/>
        <v/>
      </c>
      <c r="O30" s="40" t="str">
        <f>IF(COUNTIF('2_Matériels_équipements'!G$12:G$61,$J30)=0,"",$J30)</f>
        <v/>
      </c>
      <c r="P30" s="40" t="str">
        <f t="shared" si="1"/>
        <v/>
      </c>
      <c r="Q30" s="40" t="str">
        <f t="shared" si="2"/>
        <v/>
      </c>
      <c r="R30" s="40" t="str">
        <f>IF(COUNTIF('1_Presta_service'!$W$12:$W$61,J30)=0,"",$J30)</f>
        <v/>
      </c>
      <c r="S30" s="40" t="str">
        <f t="shared" si="7"/>
        <v/>
      </c>
      <c r="T30" s="40" t="str">
        <f t="shared" si="3"/>
        <v/>
      </c>
      <c r="U30" s="40" t="str">
        <f>IF(COUNTIF('4_barème_de_travaux'!$E$13:$E$63,J30)=0,"",$J30)</f>
        <v/>
      </c>
      <c r="V30" s="40" t="str">
        <f t="shared" si="4"/>
        <v/>
      </c>
      <c r="W30" s="40" t="str">
        <f t="shared" si="5"/>
        <v/>
      </c>
      <c r="X30" s="40"/>
      <c r="Y30" s="40"/>
    </row>
    <row r="31" spans="1:25" s="32" customFormat="1" ht="27" customHeight="1" x14ac:dyDescent="0.25">
      <c r="A31" s="40"/>
      <c r="B31" s="56" t="str">
        <f t="shared" si="10"/>
        <v/>
      </c>
      <c r="C31" s="57" t="str">
        <f t="shared" si="11"/>
        <v/>
      </c>
      <c r="D31" s="58" t="str">
        <f>IF(B31="","",SUMIF('2_Matériels_équipements'!G$12:G66,B31,'2_Matériels_équipements'!$K$12:$K$61))</f>
        <v/>
      </c>
      <c r="E31" s="40"/>
      <c r="F31" s="40"/>
      <c r="G31" s="40"/>
      <c r="H31" s="40"/>
      <c r="I31" s="40">
        <v>20</v>
      </c>
      <c r="J31" s="52" t="s">
        <v>780</v>
      </c>
      <c r="K31" s="52" t="s">
        <v>46</v>
      </c>
      <c r="L31" s="40" t="str">
        <f>IF(COUNTIF('3_Dépenses_personnel'!$R$13:$R$58,J31)=0,"",$J31)</f>
        <v/>
      </c>
      <c r="M31" s="40" t="str">
        <f t="shared" si="6"/>
        <v/>
      </c>
      <c r="N31" s="40" t="str">
        <f t="shared" si="0"/>
        <v/>
      </c>
      <c r="O31" s="40" t="str">
        <f>IF(COUNTIF('2_Matériels_équipements'!G$12:G$61,$J31)=0,"",$J31)</f>
        <v/>
      </c>
      <c r="P31" s="40" t="str">
        <f t="shared" si="1"/>
        <v/>
      </c>
      <c r="Q31" s="40" t="str">
        <f t="shared" si="2"/>
        <v/>
      </c>
      <c r="R31" s="40" t="str">
        <f>IF(COUNTIF('1_Presta_service'!$W$12:$W$61,J31)=0,"",$J31)</f>
        <v/>
      </c>
      <c r="S31" s="40" t="str">
        <f t="shared" si="7"/>
        <v/>
      </c>
      <c r="T31" s="40" t="str">
        <f t="shared" si="3"/>
        <v/>
      </c>
      <c r="U31" s="40" t="str">
        <f>IF(COUNTIF('4_barème_de_travaux'!$E$13:$E$63,J31)=0,"",$J31)</f>
        <v/>
      </c>
      <c r="V31" s="40" t="str">
        <f t="shared" si="4"/>
        <v/>
      </c>
      <c r="W31" s="40" t="str">
        <f t="shared" si="5"/>
        <v/>
      </c>
      <c r="X31" s="40"/>
      <c r="Y31" s="40"/>
    </row>
    <row r="32" spans="1:25" s="32" customFormat="1" ht="27" customHeight="1" x14ac:dyDescent="0.25">
      <c r="A32" s="40"/>
      <c r="B32" s="56" t="str">
        <f t="shared" si="10"/>
        <v/>
      </c>
      <c r="C32" s="57" t="str">
        <f t="shared" si="11"/>
        <v/>
      </c>
      <c r="D32" s="58" t="str">
        <f>IF(B32="","",SUMIF('2_Matériels_équipements'!G$12:G67,B32,'2_Matériels_équipements'!$K$12:$K$61))</f>
        <v/>
      </c>
      <c r="E32" s="40"/>
      <c r="F32" s="40"/>
      <c r="G32" s="40"/>
      <c r="H32" s="40"/>
      <c r="I32" s="40">
        <v>21</v>
      </c>
      <c r="J32" s="52" t="s">
        <v>47</v>
      </c>
      <c r="K32" s="52" t="s">
        <v>48</v>
      </c>
      <c r="L32" s="40" t="str">
        <f>IF(COUNTIF('3_Dépenses_personnel'!$R$13:$R$58,J32)=0,"",$J32)</f>
        <v/>
      </c>
      <c r="M32" s="40" t="str">
        <f t="shared" si="6"/>
        <v/>
      </c>
      <c r="N32" s="40" t="str">
        <f t="shared" si="0"/>
        <v/>
      </c>
      <c r="O32" s="40" t="str">
        <f>IF(COUNTIF('2_Matériels_équipements'!G$12:G$61,$J32)=0,"",$J32)</f>
        <v/>
      </c>
      <c r="P32" s="40" t="str">
        <f t="shared" si="1"/>
        <v/>
      </c>
      <c r="Q32" s="40" t="str">
        <f t="shared" si="2"/>
        <v/>
      </c>
      <c r="R32" s="40" t="str">
        <f>IF(COUNTIF('1_Presta_service'!$W$12:$W$61,J32)=0,"",$J32)</f>
        <v/>
      </c>
      <c r="S32" s="40" t="str">
        <f t="shared" si="7"/>
        <v/>
      </c>
      <c r="T32" s="40" t="str">
        <f t="shared" si="3"/>
        <v/>
      </c>
      <c r="U32" s="40" t="str">
        <f>IF(COUNTIF('4_barème_de_travaux'!$E$13:$E$63,J32)=0,"",$J32)</f>
        <v/>
      </c>
      <c r="V32" s="40" t="str">
        <f t="shared" si="4"/>
        <v/>
      </c>
      <c r="W32" s="40" t="str">
        <f t="shared" si="5"/>
        <v/>
      </c>
      <c r="X32" s="40"/>
      <c r="Y32" s="40"/>
    </row>
    <row r="33" spans="1:25" s="32" customFormat="1" ht="27" customHeight="1" x14ac:dyDescent="0.25">
      <c r="A33" s="40"/>
      <c r="B33" s="56" t="str">
        <f t="shared" si="10"/>
        <v/>
      </c>
      <c r="C33" s="57" t="str">
        <f t="shared" si="11"/>
        <v/>
      </c>
      <c r="D33" s="58" t="str">
        <f>IF(B33="","",SUMIF('2_Matériels_équipements'!G$12:G68,B33,'2_Matériels_équipements'!$K$12:$K$61))</f>
        <v/>
      </c>
      <c r="E33" s="40"/>
      <c r="F33" s="40"/>
      <c r="G33" s="40"/>
      <c r="H33" s="40"/>
      <c r="I33" s="40">
        <v>22</v>
      </c>
      <c r="J33" s="52" t="s">
        <v>781</v>
      </c>
      <c r="K33" s="52" t="s">
        <v>48</v>
      </c>
      <c r="L33" s="40" t="str">
        <f>IF(COUNTIF('3_Dépenses_personnel'!$R$13:$R$58,J33)=0,"",$J33)</f>
        <v/>
      </c>
      <c r="M33" s="40" t="str">
        <f t="shared" si="6"/>
        <v/>
      </c>
      <c r="N33" s="40" t="str">
        <f t="shared" si="0"/>
        <v/>
      </c>
      <c r="O33" s="40" t="str">
        <f>IF(COUNTIF('2_Matériels_équipements'!G$12:G$61,$J33)=0,"",$J33)</f>
        <v/>
      </c>
      <c r="P33" s="40" t="str">
        <f t="shared" si="1"/>
        <v/>
      </c>
      <c r="Q33" s="40" t="str">
        <f t="shared" si="2"/>
        <v/>
      </c>
      <c r="R33" s="40" t="str">
        <f>IF(COUNTIF('1_Presta_service'!$W$12:$W$61,J33)=0,"",$J33)</f>
        <v/>
      </c>
      <c r="S33" s="40" t="str">
        <f t="shared" si="7"/>
        <v/>
      </c>
      <c r="T33" s="40" t="str">
        <f t="shared" si="3"/>
        <v/>
      </c>
      <c r="U33" s="40" t="str">
        <f>IF(COUNTIF('4_barème_de_travaux'!$E$13:$E$63,J33)=0,"",$J33)</f>
        <v/>
      </c>
      <c r="V33" s="40" t="str">
        <f t="shared" si="4"/>
        <v/>
      </c>
      <c r="W33" s="40" t="str">
        <f t="shared" si="5"/>
        <v/>
      </c>
      <c r="X33" s="40"/>
      <c r="Y33" s="40"/>
    </row>
    <row r="34" spans="1:25" s="32" customFormat="1" ht="27" customHeight="1" x14ac:dyDescent="0.25">
      <c r="A34" s="40"/>
      <c r="B34" s="56" t="str">
        <f t="shared" si="10"/>
        <v/>
      </c>
      <c r="C34" s="57" t="str">
        <f t="shared" si="11"/>
        <v/>
      </c>
      <c r="D34" s="58" t="str">
        <f>IF(B34="","",SUMIF('2_Matériels_équipements'!G$12:G69,B34,'2_Matériels_équipements'!$K$12:$K$61))</f>
        <v/>
      </c>
      <c r="E34" s="40"/>
      <c r="F34" s="40"/>
      <c r="G34" s="40"/>
      <c r="H34" s="40"/>
      <c r="I34" s="40">
        <v>23</v>
      </c>
      <c r="J34" s="52" t="s">
        <v>49</v>
      </c>
      <c r="K34" s="52" t="s">
        <v>50</v>
      </c>
      <c r="L34" s="40" t="str">
        <f>IF(COUNTIF('3_Dépenses_personnel'!$R$13:$R$58,J34)=0,"",$J34)</f>
        <v/>
      </c>
      <c r="M34" s="40" t="str">
        <f t="shared" si="6"/>
        <v/>
      </c>
      <c r="N34" s="40" t="str">
        <f t="shared" si="0"/>
        <v/>
      </c>
      <c r="O34" s="40" t="str">
        <f>IF(COUNTIF('2_Matériels_équipements'!G$12:G$61,$J34)=0,"",$J34)</f>
        <v/>
      </c>
      <c r="P34" s="40" t="str">
        <f t="shared" si="1"/>
        <v/>
      </c>
      <c r="Q34" s="40" t="str">
        <f t="shared" si="2"/>
        <v/>
      </c>
      <c r="R34" s="40" t="str">
        <f>IF(COUNTIF('1_Presta_service'!$W$12:$W$61,J34)=0,"",$J34)</f>
        <v/>
      </c>
      <c r="S34" s="40" t="str">
        <f t="shared" si="7"/>
        <v/>
      </c>
      <c r="T34" s="40" t="str">
        <f t="shared" si="3"/>
        <v/>
      </c>
      <c r="U34" s="40" t="str">
        <f>IF(COUNTIF('4_barème_de_travaux'!$E$13:$E$63,J34)=0,"",$J34)</f>
        <v/>
      </c>
      <c r="V34" s="40" t="str">
        <f t="shared" si="4"/>
        <v/>
      </c>
      <c r="W34" s="40" t="str">
        <f t="shared" si="5"/>
        <v/>
      </c>
      <c r="X34" s="40"/>
      <c r="Y34" s="40"/>
    </row>
    <row r="35" spans="1:25" s="32" customFormat="1" ht="27" customHeight="1" x14ac:dyDescent="0.25">
      <c r="A35" s="40"/>
      <c r="B35" s="56" t="str">
        <f t="shared" si="10"/>
        <v/>
      </c>
      <c r="C35" s="57" t="str">
        <f t="shared" si="11"/>
        <v/>
      </c>
      <c r="D35" s="58" t="str">
        <f>IF(B35="","",SUMIF('2_Matériels_équipements'!G$12:G70,B35,'2_Matériels_équipements'!$K$12:$K$61))</f>
        <v/>
      </c>
      <c r="E35" s="40"/>
      <c r="F35" s="40"/>
      <c r="G35" s="40"/>
      <c r="H35" s="40"/>
      <c r="I35" s="40">
        <v>24</v>
      </c>
      <c r="J35" s="52" t="s">
        <v>782</v>
      </c>
      <c r="K35" s="52" t="s">
        <v>50</v>
      </c>
      <c r="L35" s="40" t="str">
        <f>IF(COUNTIF('3_Dépenses_personnel'!$R$13:$R$58,J35)=0,"",$J35)</f>
        <v/>
      </c>
      <c r="M35" s="40" t="str">
        <f t="shared" si="6"/>
        <v/>
      </c>
      <c r="N35" s="40" t="str">
        <f t="shared" si="0"/>
        <v/>
      </c>
      <c r="O35" s="40" t="str">
        <f>IF(COUNTIF('2_Matériels_équipements'!G$12:G$61,$J35)=0,"",$J35)</f>
        <v/>
      </c>
      <c r="P35" s="40" t="str">
        <f t="shared" si="1"/>
        <v/>
      </c>
      <c r="Q35" s="40" t="str">
        <f t="shared" si="2"/>
        <v/>
      </c>
      <c r="R35" s="40" t="str">
        <f>IF(COUNTIF('1_Presta_service'!$W$12:$W$61,J35)=0,"",$J35)</f>
        <v/>
      </c>
      <c r="S35" s="40" t="str">
        <f t="shared" si="7"/>
        <v/>
      </c>
      <c r="T35" s="40" t="str">
        <f t="shared" si="3"/>
        <v/>
      </c>
      <c r="U35" s="40" t="str">
        <f>IF(COUNTIF('4_barème_de_travaux'!$E$13:$E$63,J35)=0,"",$J35)</f>
        <v/>
      </c>
      <c r="V35" s="40" t="str">
        <f t="shared" si="4"/>
        <v/>
      </c>
      <c r="W35" s="40" t="str">
        <f t="shared" si="5"/>
        <v/>
      </c>
      <c r="X35" s="40"/>
      <c r="Y35" s="40"/>
    </row>
    <row r="36" spans="1:25" s="32" customFormat="1" ht="27" customHeight="1" x14ac:dyDescent="0.25">
      <c r="A36" s="40"/>
      <c r="B36" s="59"/>
      <c r="C36" s="60"/>
      <c r="D36" s="61" t="str">
        <f>IF(B36="","",SUMIF('2_Matériels_équipements'!#REF!,B36,'2_Matériels_équipements'!$K$12:$K$61))</f>
        <v/>
      </c>
      <c r="E36" s="40"/>
      <c r="F36" s="40"/>
      <c r="G36" s="40"/>
      <c r="H36" s="40"/>
      <c r="I36" s="40">
        <v>25</v>
      </c>
      <c r="J36" s="52" t="s">
        <v>51</v>
      </c>
      <c r="K36" s="52" t="s">
        <v>52</v>
      </c>
      <c r="L36" s="40" t="str">
        <f>IF(COUNTIF('3_Dépenses_personnel'!$R$13:$R$58,J36)=0,"",$J36)</f>
        <v/>
      </c>
      <c r="M36" s="40" t="str">
        <f t="shared" si="6"/>
        <v/>
      </c>
      <c r="N36" s="40" t="str">
        <f t="shared" si="0"/>
        <v/>
      </c>
      <c r="O36" s="40" t="str">
        <f>IF(COUNTIF('2_Matériels_équipements'!G$12:G$61,$J36)=0,"",$J36)</f>
        <v/>
      </c>
      <c r="P36" s="40" t="str">
        <f t="shared" si="1"/>
        <v/>
      </c>
      <c r="Q36" s="40" t="str">
        <f t="shared" si="2"/>
        <v/>
      </c>
      <c r="R36" s="40" t="str">
        <f>IF(COUNTIF('1_Presta_service'!$W$12:$W$61,J36)=0,"",$J36)</f>
        <v/>
      </c>
      <c r="S36" s="40" t="str">
        <f t="shared" si="7"/>
        <v/>
      </c>
      <c r="T36" s="40" t="str">
        <f t="shared" si="3"/>
        <v/>
      </c>
      <c r="U36" s="40" t="str">
        <f>IF(COUNTIF('4_barème_de_travaux'!$E$13:$E$63,J36)=0,"",$J36)</f>
        <v/>
      </c>
      <c r="V36" s="40" t="str">
        <f t="shared" si="4"/>
        <v/>
      </c>
      <c r="W36" s="40" t="str">
        <f t="shared" si="5"/>
        <v/>
      </c>
      <c r="X36" s="40"/>
      <c r="Y36" s="40"/>
    </row>
    <row r="37" spans="1:25" ht="27" customHeight="1" x14ac:dyDescent="0.25">
      <c r="A37" s="40"/>
      <c r="B37" s="53" t="s">
        <v>733</v>
      </c>
      <c r="C37" s="62"/>
      <c r="D37" s="55">
        <f t="shared" ref="D37" si="12">SUM(D38:D47)</f>
        <v>0</v>
      </c>
      <c r="E37" s="40"/>
      <c r="F37" s="40"/>
      <c r="G37" s="40"/>
      <c r="H37" s="40"/>
      <c r="I37" s="40">
        <v>26</v>
      </c>
      <c r="J37" s="52" t="s">
        <v>783</v>
      </c>
      <c r="K37" s="52" t="s">
        <v>52</v>
      </c>
      <c r="L37" s="40" t="str">
        <f>IF(COUNTIF('3_Dépenses_personnel'!$R$13:$R$58,J37)=0,"",$J37)</f>
        <v/>
      </c>
      <c r="M37" s="40" t="str">
        <f t="shared" si="6"/>
        <v/>
      </c>
      <c r="N37" s="40" t="str">
        <f t="shared" si="0"/>
        <v/>
      </c>
      <c r="O37" s="40" t="str">
        <f>IF(COUNTIF('2_Matériels_équipements'!G$12:G$61,$J37)=0,"",$J37)</f>
        <v/>
      </c>
      <c r="P37" s="40" t="str">
        <f t="shared" si="1"/>
        <v/>
      </c>
      <c r="Q37" s="40" t="str">
        <f t="shared" si="2"/>
        <v/>
      </c>
      <c r="R37" s="40" t="str">
        <f>IF(COUNTIF('1_Presta_service'!$W$12:$W$61,J37)=0,"",$J37)</f>
        <v/>
      </c>
      <c r="S37" s="40" t="str">
        <f t="shared" si="7"/>
        <v/>
      </c>
      <c r="T37" s="40" t="str">
        <f t="shared" si="3"/>
        <v/>
      </c>
      <c r="U37" s="40" t="str">
        <f>IF(COUNTIF('4_barème_de_travaux'!$E$13:$E$63,J37)=0,"",$J37)</f>
        <v/>
      </c>
      <c r="V37" s="40" t="str">
        <f t="shared" si="4"/>
        <v/>
      </c>
      <c r="W37" s="40" t="str">
        <f t="shared" si="5"/>
        <v/>
      </c>
      <c r="X37" s="40"/>
      <c r="Y37" s="40"/>
    </row>
    <row r="38" spans="1:25" s="32" customFormat="1" ht="27" customHeight="1" x14ac:dyDescent="0.25">
      <c r="A38" s="40"/>
      <c r="B38" s="56" t="str">
        <f>IF(T12="","",T12)</f>
        <v/>
      </c>
      <c r="C38" s="57" t="str">
        <f>IFERROR(INDEX($K$12:$K$111,MATCH(B38,$J$12:$J$111,0)),"")</f>
        <v/>
      </c>
      <c r="D38" s="58" t="str">
        <f>IF(B38="","",SUMIF('1_Presta_service'!$W$12:$W$61,B38,'1_Presta_service'!$M$12:$M$61))</f>
        <v/>
      </c>
      <c r="E38" s="40"/>
      <c r="F38" s="40"/>
      <c r="G38" s="40"/>
      <c r="H38" s="40"/>
      <c r="I38" s="40">
        <v>27</v>
      </c>
      <c r="J38" s="52" t="s">
        <v>53</v>
      </c>
      <c r="K38" s="52" t="s">
        <v>54</v>
      </c>
      <c r="L38" s="40" t="str">
        <f>IF(COUNTIF('3_Dépenses_personnel'!$R$13:$R$58,J38)=0,"",$J38)</f>
        <v/>
      </c>
      <c r="M38" s="40" t="str">
        <f t="shared" si="6"/>
        <v/>
      </c>
      <c r="N38" s="40" t="str">
        <f t="shared" si="0"/>
        <v/>
      </c>
      <c r="O38" s="40" t="str">
        <f>IF(COUNTIF('2_Matériels_équipements'!G$12:G$61,$J38)=0,"",$J38)</f>
        <v/>
      </c>
      <c r="P38" s="40" t="str">
        <f t="shared" si="1"/>
        <v/>
      </c>
      <c r="Q38" s="40" t="str">
        <f t="shared" si="2"/>
        <v/>
      </c>
      <c r="R38" s="40" t="str">
        <f>IF(COUNTIF('1_Presta_service'!$W$12:$W$61,J38)=0,"",$J38)</f>
        <v/>
      </c>
      <c r="S38" s="40" t="str">
        <f t="shared" si="7"/>
        <v/>
      </c>
      <c r="T38" s="40" t="str">
        <f t="shared" si="3"/>
        <v/>
      </c>
      <c r="U38" s="40" t="str">
        <f>IF(COUNTIF('4_barème_de_travaux'!$E$13:$E$63,J38)=0,"",$J38)</f>
        <v/>
      </c>
      <c r="V38" s="40" t="str">
        <f t="shared" si="4"/>
        <v/>
      </c>
      <c r="W38" s="40" t="str">
        <f t="shared" si="5"/>
        <v/>
      </c>
      <c r="X38" s="40"/>
      <c r="Y38" s="40"/>
    </row>
    <row r="39" spans="1:25" s="32" customFormat="1" ht="27" customHeight="1" x14ac:dyDescent="0.25">
      <c r="A39" s="40"/>
      <c r="B39" s="56" t="str">
        <f t="shared" ref="B39:B47" si="13">IF(T13="","",T13)</f>
        <v/>
      </c>
      <c r="C39" s="57" t="str">
        <f t="shared" ref="C39:C47" si="14">IFERROR(INDEX($K$12:$K$111,MATCH(B39,$J$12:$J$111,0)),"")</f>
        <v/>
      </c>
      <c r="D39" s="58" t="str">
        <f>IF(B39="","",SUMIF('1_Presta_service'!$W$12:$W$61,B39,'1_Presta_service'!$M$12:$M$61))</f>
        <v/>
      </c>
      <c r="E39" s="40"/>
      <c r="F39" s="40"/>
      <c r="G39" s="40"/>
      <c r="H39" s="40"/>
      <c r="I39" s="40">
        <v>28</v>
      </c>
      <c r="J39" s="52" t="s">
        <v>784</v>
      </c>
      <c r="K39" s="52" t="s">
        <v>54</v>
      </c>
      <c r="L39" s="40" t="str">
        <f>IF(COUNTIF('3_Dépenses_personnel'!$R$13:$R$58,J39)=0,"",$J39)</f>
        <v/>
      </c>
      <c r="M39" s="40" t="str">
        <f t="shared" si="6"/>
        <v/>
      </c>
      <c r="N39" s="40" t="str">
        <f t="shared" si="0"/>
        <v/>
      </c>
      <c r="O39" s="40" t="str">
        <f>IF(COUNTIF('2_Matériels_équipements'!G$12:G$61,$J39)=0,"",$J39)</f>
        <v/>
      </c>
      <c r="P39" s="40" t="str">
        <f t="shared" si="1"/>
        <v/>
      </c>
      <c r="Q39" s="40" t="str">
        <f t="shared" si="2"/>
        <v/>
      </c>
      <c r="R39" s="40" t="str">
        <f>IF(COUNTIF('1_Presta_service'!$W$12:$W$61,J39)=0,"",$J39)</f>
        <v/>
      </c>
      <c r="S39" s="40" t="str">
        <f t="shared" si="7"/>
        <v/>
      </c>
      <c r="T39" s="40" t="str">
        <f t="shared" si="3"/>
        <v/>
      </c>
      <c r="U39" s="40" t="str">
        <f>IF(COUNTIF('4_barème_de_travaux'!$E$13:$E$63,J39)=0,"",$J39)</f>
        <v/>
      </c>
      <c r="V39" s="40" t="str">
        <f t="shared" si="4"/>
        <v/>
      </c>
      <c r="W39" s="40" t="str">
        <f t="shared" si="5"/>
        <v/>
      </c>
      <c r="X39" s="40"/>
      <c r="Y39" s="40"/>
    </row>
    <row r="40" spans="1:25" s="32" customFormat="1" ht="27" customHeight="1" x14ac:dyDescent="0.25">
      <c r="A40" s="40"/>
      <c r="B40" s="56" t="str">
        <f t="shared" si="13"/>
        <v/>
      </c>
      <c r="C40" s="57" t="str">
        <f t="shared" si="14"/>
        <v/>
      </c>
      <c r="D40" s="58" t="str">
        <f>IF(B40="","",SUMIF('1_Presta_service'!$W$12:$W$61,B40,'1_Presta_service'!$M$12:$M$61))</f>
        <v/>
      </c>
      <c r="E40" s="40"/>
      <c r="F40" s="40"/>
      <c r="G40" s="40"/>
      <c r="H40" s="40"/>
      <c r="I40" s="40">
        <v>29</v>
      </c>
      <c r="J40" s="52" t="s">
        <v>55</v>
      </c>
      <c r="K40" s="52" t="s">
        <v>56</v>
      </c>
      <c r="L40" s="40" t="str">
        <f>IF(COUNTIF('3_Dépenses_personnel'!$R$13:$R$58,J40)=0,"",$J40)</f>
        <v/>
      </c>
      <c r="M40" s="40" t="str">
        <f t="shared" si="6"/>
        <v/>
      </c>
      <c r="N40" s="40" t="str">
        <f t="shared" si="0"/>
        <v/>
      </c>
      <c r="O40" s="40" t="str">
        <f>IF(COUNTIF('2_Matériels_équipements'!G$12:G$61,$J40)=0,"",$J40)</f>
        <v/>
      </c>
      <c r="P40" s="40" t="str">
        <f t="shared" si="1"/>
        <v/>
      </c>
      <c r="Q40" s="40" t="str">
        <f t="shared" si="2"/>
        <v/>
      </c>
      <c r="R40" s="40" t="str">
        <f>IF(COUNTIF('1_Presta_service'!$W$12:$W$61,J40)=0,"",$J40)</f>
        <v/>
      </c>
      <c r="S40" s="40" t="str">
        <f t="shared" si="7"/>
        <v/>
      </c>
      <c r="T40" s="40" t="str">
        <f t="shared" si="3"/>
        <v/>
      </c>
      <c r="U40" s="40" t="str">
        <f>IF(COUNTIF('4_barème_de_travaux'!$E$13:$E$63,J40)=0,"",$J40)</f>
        <v/>
      </c>
      <c r="V40" s="40" t="str">
        <f t="shared" si="4"/>
        <v/>
      </c>
      <c r="W40" s="40" t="str">
        <f t="shared" si="5"/>
        <v/>
      </c>
      <c r="X40" s="40"/>
      <c r="Y40" s="40"/>
    </row>
    <row r="41" spans="1:25" s="32" customFormat="1" ht="27" customHeight="1" x14ac:dyDescent="0.25">
      <c r="A41" s="40"/>
      <c r="B41" s="56" t="str">
        <f t="shared" si="13"/>
        <v/>
      </c>
      <c r="C41" s="57" t="str">
        <f t="shared" si="14"/>
        <v/>
      </c>
      <c r="D41" s="58" t="str">
        <f>IF(B41="","",SUMIF('1_Presta_service'!$W$12:$W$61,B41,'1_Presta_service'!$M$12:$M$61))</f>
        <v/>
      </c>
      <c r="E41" s="40"/>
      <c r="F41" s="40"/>
      <c r="G41" s="40"/>
      <c r="H41" s="40"/>
      <c r="I41" s="40">
        <v>30</v>
      </c>
      <c r="J41" s="52" t="s">
        <v>785</v>
      </c>
      <c r="K41" s="52" t="s">
        <v>56</v>
      </c>
      <c r="L41" s="40" t="str">
        <f>IF(COUNTIF('3_Dépenses_personnel'!$R$13:$R$58,J41)=0,"",$J41)</f>
        <v/>
      </c>
      <c r="M41" s="40" t="str">
        <f t="shared" si="6"/>
        <v/>
      </c>
      <c r="N41" s="40" t="str">
        <f t="shared" si="0"/>
        <v/>
      </c>
      <c r="O41" s="40" t="str">
        <f>IF(COUNTIF('2_Matériels_équipements'!G$12:G$61,$J41)=0,"",$J41)</f>
        <v/>
      </c>
      <c r="P41" s="40" t="str">
        <f t="shared" si="1"/>
        <v/>
      </c>
      <c r="Q41" s="40" t="str">
        <f t="shared" si="2"/>
        <v/>
      </c>
      <c r="R41" s="40" t="str">
        <f>IF(COUNTIF('1_Presta_service'!$W$12:$W$61,J41)=0,"",$J41)</f>
        <v/>
      </c>
      <c r="S41" s="40" t="str">
        <f t="shared" si="7"/>
        <v/>
      </c>
      <c r="T41" s="40" t="str">
        <f t="shared" si="3"/>
        <v/>
      </c>
      <c r="U41" s="40" t="str">
        <f>IF(COUNTIF('4_barème_de_travaux'!$E$13:$E$63,J41)=0,"",$J41)</f>
        <v/>
      </c>
      <c r="V41" s="40" t="str">
        <f t="shared" si="4"/>
        <v/>
      </c>
      <c r="W41" s="40" t="str">
        <f t="shared" si="5"/>
        <v/>
      </c>
      <c r="X41" s="40"/>
      <c r="Y41" s="40"/>
    </row>
    <row r="42" spans="1:25" s="32" customFormat="1" ht="27" customHeight="1" x14ac:dyDescent="0.25">
      <c r="A42" s="40"/>
      <c r="B42" s="56" t="str">
        <f t="shared" si="13"/>
        <v/>
      </c>
      <c r="C42" s="57" t="str">
        <f t="shared" si="14"/>
        <v/>
      </c>
      <c r="D42" s="58" t="str">
        <f>IF(B42="","",SUMIF('1_Presta_service'!$W$12:$W$61,B42,'1_Presta_service'!$M$12:$M$61))</f>
        <v/>
      </c>
      <c r="E42" s="40"/>
      <c r="F42" s="40"/>
      <c r="G42" s="40"/>
      <c r="H42" s="40"/>
      <c r="I42" s="40">
        <v>31</v>
      </c>
      <c r="J42" s="52" t="s">
        <v>722</v>
      </c>
      <c r="K42" s="52" t="s">
        <v>57</v>
      </c>
      <c r="L42" s="40" t="str">
        <f>IF(COUNTIF('3_Dépenses_personnel'!$R$13:$R$58,J42)=0,"",$J42)</f>
        <v/>
      </c>
      <c r="M42" s="40" t="str">
        <f t="shared" si="6"/>
        <v/>
      </c>
      <c r="N42" s="40" t="str">
        <f t="shared" si="0"/>
        <v/>
      </c>
      <c r="O42" s="40" t="str">
        <f>IF(COUNTIF('2_Matériels_équipements'!G$12:G$61,$J42)=0,"",$J42)</f>
        <v/>
      </c>
      <c r="P42" s="40" t="str">
        <f t="shared" si="1"/>
        <v/>
      </c>
      <c r="Q42" s="40" t="str">
        <f t="shared" si="2"/>
        <v/>
      </c>
      <c r="R42" s="40" t="str">
        <f>IF(COUNTIF('1_Presta_service'!$W$12:$W$61,J42)=0,"",$J42)</f>
        <v/>
      </c>
      <c r="S42" s="40" t="str">
        <f t="shared" si="7"/>
        <v/>
      </c>
      <c r="T42" s="40" t="str">
        <f t="shared" si="3"/>
        <v/>
      </c>
      <c r="U42" s="40" t="str">
        <f>IF(COUNTIF('4_barème_de_travaux'!$E$13:$E$63,J42)=0,"",$J42)</f>
        <v/>
      </c>
      <c r="V42" s="40" t="str">
        <f t="shared" si="4"/>
        <v/>
      </c>
      <c r="W42" s="40" t="str">
        <f t="shared" si="5"/>
        <v/>
      </c>
      <c r="X42" s="40"/>
      <c r="Y42" s="40"/>
    </row>
    <row r="43" spans="1:25" s="32" customFormat="1" ht="27" customHeight="1" x14ac:dyDescent="0.25">
      <c r="A43" s="40"/>
      <c r="B43" s="56" t="str">
        <f t="shared" si="13"/>
        <v/>
      </c>
      <c r="C43" s="57" t="str">
        <f t="shared" si="14"/>
        <v/>
      </c>
      <c r="D43" s="58" t="str">
        <f>IF(B43="","",SUMIF('1_Presta_service'!$W$12:$W$61,B43,'1_Presta_service'!$M$12:$M$61))</f>
        <v/>
      </c>
      <c r="E43" s="40"/>
      <c r="F43" s="40"/>
      <c r="G43" s="40"/>
      <c r="H43" s="40"/>
      <c r="I43" s="40">
        <v>32</v>
      </c>
      <c r="J43" s="52" t="s">
        <v>786</v>
      </c>
      <c r="K43" s="52" t="s">
        <v>57</v>
      </c>
      <c r="L43" s="40" t="str">
        <f>IF(COUNTIF('3_Dépenses_personnel'!$R$13:$R$58,J43)=0,"",$J43)</f>
        <v/>
      </c>
      <c r="M43" s="40" t="str">
        <f t="shared" si="6"/>
        <v/>
      </c>
      <c r="N43" s="40" t="str">
        <f t="shared" si="0"/>
        <v/>
      </c>
      <c r="O43" s="40" t="str">
        <f>IF(COUNTIF('2_Matériels_équipements'!G$12:G$61,$J43)=0,"",$J43)</f>
        <v/>
      </c>
      <c r="P43" s="40" t="str">
        <f t="shared" si="1"/>
        <v/>
      </c>
      <c r="Q43" s="40" t="str">
        <f t="shared" si="2"/>
        <v/>
      </c>
      <c r="R43" s="40" t="str">
        <f>IF(COUNTIF('1_Presta_service'!$W$12:$W$61,J43)=0,"",$J43)</f>
        <v/>
      </c>
      <c r="S43" s="40" t="str">
        <f t="shared" si="7"/>
        <v/>
      </c>
      <c r="T43" s="40" t="str">
        <f t="shared" si="3"/>
        <v/>
      </c>
      <c r="U43" s="40" t="str">
        <f>IF(COUNTIF('4_barème_de_travaux'!$E$13:$E$63,J43)=0,"",$J43)</f>
        <v/>
      </c>
      <c r="V43" s="40" t="str">
        <f t="shared" si="4"/>
        <v/>
      </c>
      <c r="W43" s="40" t="str">
        <f t="shared" si="5"/>
        <v/>
      </c>
      <c r="X43" s="40"/>
      <c r="Y43" s="40"/>
    </row>
    <row r="44" spans="1:25" s="32" customFormat="1" ht="27" customHeight="1" x14ac:dyDescent="0.25">
      <c r="A44" s="40"/>
      <c r="B44" s="56" t="str">
        <f t="shared" si="13"/>
        <v/>
      </c>
      <c r="C44" s="57" t="str">
        <f t="shared" si="14"/>
        <v/>
      </c>
      <c r="D44" s="58" t="str">
        <f>IF(B44="","",SUMIF('1_Presta_service'!$W$12:$W$61,B44,'1_Presta_service'!$M$12:$M$61))</f>
        <v/>
      </c>
      <c r="E44" s="40"/>
      <c r="F44" s="40"/>
      <c r="G44" s="40"/>
      <c r="H44" s="40"/>
      <c r="I44" s="40">
        <v>33</v>
      </c>
      <c r="J44" s="52" t="s">
        <v>58</v>
      </c>
      <c r="K44" s="52" t="s">
        <v>59</v>
      </c>
      <c r="L44" s="40" t="str">
        <f>IF(COUNTIF('3_Dépenses_personnel'!$R$13:$R$58,J44)=0,"",$J44)</f>
        <v/>
      </c>
      <c r="M44" s="40" t="str">
        <f t="shared" si="6"/>
        <v/>
      </c>
      <c r="N44" s="40" t="str">
        <f t="shared" ref="N44:N74" si="15">IF(I44="","",IF(ISNA(INDEX($L$12:$L$111,MATCH(I44,$M$12:$M$111,0))),"",INDEX($L$12:$L$111,MATCH(I44,$M$12:$M$111,0))))</f>
        <v/>
      </c>
      <c r="O44" s="40" t="str">
        <f>IF(COUNTIF('2_Matériels_équipements'!G$12:G$61,$J44)=0,"",$J44)</f>
        <v/>
      </c>
      <c r="P44" s="40" t="str">
        <f t="shared" ref="P44:P74" si="16">IF(O44&lt;&gt;"",COUNTIFS($O$12:$O$111,"&gt;"&amp;"a",$O$12:$O$111,"&lt;"&amp;O44)+1,"")</f>
        <v/>
      </c>
      <c r="Q44" s="40" t="str">
        <f t="shared" ref="Q44:Q74" si="17">IF(I44="","",IF(ISNA(INDEX($O$12:$O$111,MATCH(I44,$P$12:$P$111,0))),"",INDEX($O$12:$O$111,MATCH(I44,$P$12:$P$111,0))))</f>
        <v/>
      </c>
      <c r="R44" s="40" t="str">
        <f>IF(COUNTIF('1_Presta_service'!$W$12:$W$61,J44)=0,"",$J44)</f>
        <v/>
      </c>
      <c r="S44" s="40" t="str">
        <f t="shared" si="7"/>
        <v/>
      </c>
      <c r="T44" s="40" t="str">
        <f t="shared" ref="T44:T74" si="18">IF(I44="","",IF(ISNA(INDEX($R$12:$R$111,MATCH(I44,$S$12:$S$111,0))),"",INDEX($R$12:$R$111,MATCH(I44,$S$12:$S$111,0))))</f>
        <v/>
      </c>
      <c r="U44" s="40" t="str">
        <f>IF(COUNTIF('4_barème_de_travaux'!$E$13:$E$63,J44)=0,"",$J44)</f>
        <v/>
      </c>
      <c r="V44" s="40" t="str">
        <f t="shared" ref="V44:V74" si="19">IF(U44&lt;&gt;"",COUNTIFS($U$12:$U$111,"&gt;"&amp;"a",$U$12:$U$111,"&lt;"&amp;U44)+1,"")</f>
        <v/>
      </c>
      <c r="W44" s="40" t="str">
        <f t="shared" ref="W44:W74" si="20">IF(I44="","",IF(ISNA(INDEX($U$12:$U$111,MATCH(I44,$V$12:$V$111,0))),"",INDEX($U$12:$U$111,MATCH(I44,$V$12:$V$111,0))))</f>
        <v/>
      </c>
      <c r="X44" s="40"/>
      <c r="Y44" s="40"/>
    </row>
    <row r="45" spans="1:25" s="32" customFormat="1" ht="27" customHeight="1" x14ac:dyDescent="0.25">
      <c r="A45" s="40"/>
      <c r="B45" s="56" t="str">
        <f t="shared" si="13"/>
        <v/>
      </c>
      <c r="C45" s="57" t="str">
        <f t="shared" si="14"/>
        <v/>
      </c>
      <c r="D45" s="58" t="str">
        <f>IF(B45="","",SUMIF('1_Presta_service'!$W$12:$W$61,B45,'1_Presta_service'!$M$12:$M$61))</f>
        <v/>
      </c>
      <c r="E45" s="40"/>
      <c r="F45" s="40"/>
      <c r="G45" s="40"/>
      <c r="H45" s="40"/>
      <c r="I45" s="40">
        <v>34</v>
      </c>
      <c r="J45" s="52" t="s">
        <v>787</v>
      </c>
      <c r="K45" s="52" t="s">
        <v>59</v>
      </c>
      <c r="L45" s="40" t="str">
        <f>IF(COUNTIF('3_Dépenses_personnel'!$R$13:$R$58,J45)=0,"",$J45)</f>
        <v/>
      </c>
      <c r="M45" s="40" t="str">
        <f t="shared" si="6"/>
        <v/>
      </c>
      <c r="N45" s="40" t="str">
        <f t="shared" si="15"/>
        <v/>
      </c>
      <c r="O45" s="40" t="str">
        <f>IF(COUNTIF('2_Matériels_équipements'!G$12:G$61,$J45)=0,"",$J45)</f>
        <v/>
      </c>
      <c r="P45" s="40" t="str">
        <f t="shared" si="16"/>
        <v/>
      </c>
      <c r="Q45" s="40" t="str">
        <f t="shared" si="17"/>
        <v/>
      </c>
      <c r="R45" s="40" t="str">
        <f>IF(COUNTIF('1_Presta_service'!$W$12:$W$61,J45)=0,"",$J45)</f>
        <v/>
      </c>
      <c r="S45" s="40" t="str">
        <f t="shared" si="7"/>
        <v/>
      </c>
      <c r="T45" s="40" t="str">
        <f t="shared" si="18"/>
        <v/>
      </c>
      <c r="U45" s="40" t="str">
        <f>IF(COUNTIF('4_barème_de_travaux'!$E$13:$E$63,J45)=0,"",$J45)</f>
        <v/>
      </c>
      <c r="V45" s="40" t="str">
        <f t="shared" si="19"/>
        <v/>
      </c>
      <c r="W45" s="40" t="str">
        <f t="shared" si="20"/>
        <v/>
      </c>
      <c r="X45" s="40"/>
      <c r="Y45" s="40"/>
    </row>
    <row r="46" spans="1:25" s="32" customFormat="1" ht="27" customHeight="1" x14ac:dyDescent="0.25">
      <c r="A46" s="40"/>
      <c r="B46" s="56" t="str">
        <f t="shared" si="13"/>
        <v/>
      </c>
      <c r="C46" s="57" t="str">
        <f t="shared" si="14"/>
        <v/>
      </c>
      <c r="D46" s="58" t="str">
        <f>IF(B46="","",SUMIF('1_Presta_service'!$W$12:$W$61,B46,'1_Presta_service'!$M$12:$M$61))</f>
        <v/>
      </c>
      <c r="E46" s="40"/>
      <c r="F46" s="40"/>
      <c r="G46" s="40"/>
      <c r="H46" s="40"/>
      <c r="I46" s="40">
        <v>35</v>
      </c>
      <c r="J46" s="52" t="s">
        <v>60</v>
      </c>
      <c r="K46" s="52" t="s">
        <v>61</v>
      </c>
      <c r="L46" s="40" t="str">
        <f>IF(COUNTIF('3_Dépenses_personnel'!$R$13:$R$58,J46)=0,"",$J46)</f>
        <v/>
      </c>
      <c r="M46" s="40" t="str">
        <f t="shared" si="6"/>
        <v/>
      </c>
      <c r="N46" s="40" t="str">
        <f t="shared" si="15"/>
        <v/>
      </c>
      <c r="O46" s="40" t="str">
        <f>IF(COUNTIF('2_Matériels_équipements'!G$12:G$61,$J46)=0,"",$J46)</f>
        <v/>
      </c>
      <c r="P46" s="40" t="str">
        <f t="shared" si="16"/>
        <v/>
      </c>
      <c r="Q46" s="40" t="str">
        <f t="shared" si="17"/>
        <v/>
      </c>
      <c r="R46" s="40" t="str">
        <f>IF(COUNTIF('1_Presta_service'!$W$12:$W$61,J46)=0,"",$J46)</f>
        <v/>
      </c>
      <c r="S46" s="40" t="str">
        <f t="shared" si="7"/>
        <v/>
      </c>
      <c r="T46" s="40" t="str">
        <f t="shared" si="18"/>
        <v/>
      </c>
      <c r="U46" s="40" t="str">
        <f>IF(COUNTIF('4_barème_de_travaux'!$E$13:$E$63,J46)=0,"",$J46)</f>
        <v/>
      </c>
      <c r="V46" s="40" t="str">
        <f t="shared" si="19"/>
        <v/>
      </c>
      <c r="W46" s="40" t="str">
        <f t="shared" si="20"/>
        <v/>
      </c>
      <c r="X46" s="40"/>
      <c r="Y46" s="40"/>
    </row>
    <row r="47" spans="1:25" s="32" customFormat="1" ht="27" customHeight="1" x14ac:dyDescent="0.25">
      <c r="A47" s="40"/>
      <c r="B47" s="56" t="str">
        <f t="shared" si="13"/>
        <v/>
      </c>
      <c r="C47" s="57" t="str">
        <f t="shared" si="14"/>
        <v/>
      </c>
      <c r="D47" s="58" t="str">
        <f>IF(B47="","",SUMIF('1_Presta_service'!$W$12:$W$61,B47,'1_Presta_service'!$M$12:$M$61))</f>
        <v/>
      </c>
      <c r="E47" s="40"/>
      <c r="F47" s="40"/>
      <c r="G47" s="40"/>
      <c r="H47" s="40"/>
      <c r="I47" s="40">
        <v>36</v>
      </c>
      <c r="J47" s="52" t="s">
        <v>788</v>
      </c>
      <c r="K47" s="52" t="s">
        <v>61</v>
      </c>
      <c r="L47" s="40" t="str">
        <f>IF(COUNTIF('3_Dépenses_personnel'!$R$13:$R$58,J47)=0,"",$J47)</f>
        <v/>
      </c>
      <c r="M47" s="40" t="str">
        <f t="shared" si="6"/>
        <v/>
      </c>
      <c r="N47" s="40" t="str">
        <f t="shared" si="15"/>
        <v/>
      </c>
      <c r="O47" s="40" t="str">
        <f>IF(COUNTIF('2_Matériels_équipements'!G$12:G$61,$J47)=0,"",$J47)</f>
        <v/>
      </c>
      <c r="P47" s="40" t="str">
        <f t="shared" si="16"/>
        <v/>
      </c>
      <c r="Q47" s="40" t="str">
        <f t="shared" si="17"/>
        <v/>
      </c>
      <c r="R47" s="40" t="str">
        <f>IF(COUNTIF('1_Presta_service'!$W$12:$W$61,J47)=0,"",$J47)</f>
        <v/>
      </c>
      <c r="S47" s="40" t="str">
        <f t="shared" si="7"/>
        <v/>
      </c>
      <c r="T47" s="40" t="str">
        <f t="shared" si="18"/>
        <v/>
      </c>
      <c r="U47" s="40" t="str">
        <f>IF(COUNTIF('4_barème_de_travaux'!$E$13:$E$63,J47)=0,"",$J47)</f>
        <v/>
      </c>
      <c r="V47" s="40" t="str">
        <f t="shared" si="19"/>
        <v/>
      </c>
      <c r="W47" s="40" t="str">
        <f t="shared" si="20"/>
        <v/>
      </c>
      <c r="X47" s="40"/>
      <c r="Y47" s="40"/>
    </row>
    <row r="48" spans="1:25" s="19" customFormat="1" ht="27" customHeight="1" x14ac:dyDescent="0.25">
      <c r="A48" s="63"/>
      <c r="B48" s="64"/>
      <c r="C48" s="65"/>
      <c r="D48" s="61" t="str">
        <f>IF(B48="","",SUMIF('1_Presta_service'!$W$12:$W$61,B48,'1_Presta_service'!$M$12:$M$61))</f>
        <v/>
      </c>
      <c r="E48" s="40"/>
      <c r="F48" s="40"/>
      <c r="G48" s="40"/>
      <c r="H48" s="40"/>
      <c r="I48" s="40">
        <v>37</v>
      </c>
      <c r="J48" s="52" t="s">
        <v>62</v>
      </c>
      <c r="K48" s="52" t="s">
        <v>63</v>
      </c>
      <c r="L48" s="40" t="str">
        <f>IF(COUNTIF('3_Dépenses_personnel'!$R$13:$R$58,J48)=0,"",$J48)</f>
        <v/>
      </c>
      <c r="M48" s="40" t="str">
        <f t="shared" si="6"/>
        <v/>
      </c>
      <c r="N48" s="40" t="str">
        <f t="shared" si="15"/>
        <v/>
      </c>
      <c r="O48" s="40" t="str">
        <f>IF(COUNTIF('2_Matériels_équipements'!G$12:G$61,$J48)=0,"",$J48)</f>
        <v/>
      </c>
      <c r="P48" s="40" t="str">
        <f t="shared" si="16"/>
        <v/>
      </c>
      <c r="Q48" s="40" t="str">
        <f t="shared" si="17"/>
        <v/>
      </c>
      <c r="R48" s="40" t="str">
        <f>IF(COUNTIF('1_Presta_service'!$W$12:$W$61,J48)=0,"",$J48)</f>
        <v/>
      </c>
      <c r="S48" s="40" t="str">
        <f t="shared" si="7"/>
        <v/>
      </c>
      <c r="T48" s="40" t="str">
        <f t="shared" si="18"/>
        <v/>
      </c>
      <c r="U48" s="40" t="str">
        <f>IF(COUNTIF('4_barème_de_travaux'!$E$13:$E$63,J48)=0,"",$J48)</f>
        <v/>
      </c>
      <c r="V48" s="40" t="str">
        <f t="shared" si="19"/>
        <v/>
      </c>
      <c r="W48" s="40" t="str">
        <f t="shared" si="20"/>
        <v/>
      </c>
      <c r="X48" s="40"/>
      <c r="Y48" s="63"/>
    </row>
    <row r="49" spans="1:25" ht="27" customHeight="1" x14ac:dyDescent="0.25">
      <c r="A49" s="40"/>
      <c r="B49" s="53" t="s">
        <v>766</v>
      </c>
      <c r="C49" s="62"/>
      <c r="D49" s="55">
        <f t="shared" ref="D49" si="21">SUM(D50:D59)</f>
        <v>0</v>
      </c>
      <c r="E49" s="40"/>
      <c r="F49" s="40"/>
      <c r="G49" s="40"/>
      <c r="H49" s="40"/>
      <c r="I49" s="40">
        <v>38</v>
      </c>
      <c r="J49" s="52" t="s">
        <v>789</v>
      </c>
      <c r="K49" s="52" t="s">
        <v>63</v>
      </c>
      <c r="L49" s="40" t="str">
        <f>IF(COUNTIF('3_Dépenses_personnel'!$R$13:$R$58,J49)=0,"",$J49)</f>
        <v/>
      </c>
      <c r="M49" s="40" t="str">
        <f t="shared" si="6"/>
        <v/>
      </c>
      <c r="N49" s="40" t="str">
        <f t="shared" si="15"/>
        <v/>
      </c>
      <c r="O49" s="40" t="str">
        <f>IF(COUNTIF('2_Matériels_équipements'!G$12:G$61,$J49)=0,"",$J49)</f>
        <v/>
      </c>
      <c r="P49" s="40" t="str">
        <f t="shared" si="16"/>
        <v/>
      </c>
      <c r="Q49" s="40" t="str">
        <f t="shared" si="17"/>
        <v/>
      </c>
      <c r="R49" s="40" t="str">
        <f>IF(COUNTIF('1_Presta_service'!$W$12:$W$61,J49)=0,"",$J49)</f>
        <v/>
      </c>
      <c r="S49" s="40" t="str">
        <f t="shared" si="7"/>
        <v/>
      </c>
      <c r="T49" s="40" t="str">
        <f t="shared" si="18"/>
        <v/>
      </c>
      <c r="U49" s="40" t="str">
        <f>IF(COUNTIF('4_barème_de_travaux'!$E$13:$E$63,J49)=0,"",$J49)</f>
        <v/>
      </c>
      <c r="V49" s="40" t="str">
        <f t="shared" si="19"/>
        <v/>
      </c>
      <c r="W49" s="40" t="str">
        <f t="shared" si="20"/>
        <v/>
      </c>
      <c r="X49" s="40"/>
      <c r="Y49" s="40"/>
    </row>
    <row r="50" spans="1:25" s="32" customFormat="1" ht="27" customHeight="1" x14ac:dyDescent="0.25">
      <c r="A50" s="40"/>
      <c r="B50" s="56" t="str">
        <f>IF(W12="","",W12)</f>
        <v/>
      </c>
      <c r="C50" s="57" t="str">
        <f>IFERROR(INDEX($K$12:$K$111,MATCH(B50,$J$12:$J$111,0)),"")</f>
        <v/>
      </c>
      <c r="D50" s="58" t="str">
        <f>IF(B50="","",SUMIF('4_barème_de_travaux'!$E$13:$E$63,B50,'4_barème_de_travaux'!$N$13:$N$63))</f>
        <v/>
      </c>
      <c r="E50" s="40"/>
      <c r="F50" s="40"/>
      <c r="G50" s="40"/>
      <c r="H50" s="40"/>
      <c r="I50" s="40">
        <v>39</v>
      </c>
      <c r="J50" s="52" t="s">
        <v>64</v>
      </c>
      <c r="K50" s="52" t="s">
        <v>65</v>
      </c>
      <c r="L50" s="40" t="str">
        <f>IF(COUNTIF('3_Dépenses_personnel'!$R$13:$R$58,J50)=0,"",$J50)</f>
        <v/>
      </c>
      <c r="M50" s="40" t="str">
        <f t="shared" si="6"/>
        <v/>
      </c>
      <c r="N50" s="40" t="str">
        <f t="shared" si="15"/>
        <v/>
      </c>
      <c r="O50" s="40" t="str">
        <f>IF(COUNTIF('2_Matériels_équipements'!G$12:G$61,$J50)=0,"",$J50)</f>
        <v/>
      </c>
      <c r="P50" s="40" t="str">
        <f t="shared" si="16"/>
        <v/>
      </c>
      <c r="Q50" s="40" t="str">
        <f t="shared" si="17"/>
        <v/>
      </c>
      <c r="R50" s="40" t="str">
        <f>IF(COUNTIF('1_Presta_service'!$W$12:$W$61,J50)=0,"",$J50)</f>
        <v/>
      </c>
      <c r="S50" s="40" t="str">
        <f t="shared" si="7"/>
        <v/>
      </c>
      <c r="T50" s="40" t="str">
        <f t="shared" si="18"/>
        <v/>
      </c>
      <c r="U50" s="40" t="str">
        <f>IF(COUNTIF('4_barème_de_travaux'!$E$13:$E$63,J50)=0,"",$J50)</f>
        <v/>
      </c>
      <c r="V50" s="40" t="str">
        <f t="shared" si="19"/>
        <v/>
      </c>
      <c r="W50" s="40" t="str">
        <f t="shared" si="20"/>
        <v/>
      </c>
      <c r="X50" s="40"/>
      <c r="Y50" s="40"/>
    </row>
    <row r="51" spans="1:25" s="32" customFormat="1" ht="27" customHeight="1" x14ac:dyDescent="0.25">
      <c r="A51" s="40"/>
      <c r="B51" s="56" t="str">
        <f t="shared" ref="B51:B59" si="22">IF(W13="","",W13)</f>
        <v/>
      </c>
      <c r="C51" s="57" t="str">
        <f t="shared" ref="C51:C59" si="23">IFERROR(INDEX($K$12:$K$111,MATCH(B51,$J$12:$J$111,0)),"")</f>
        <v/>
      </c>
      <c r="D51" s="58" t="str">
        <f>IF(B51="","",SUMIF('4_barème_de_travaux'!$E$13:$E$63,B51,'4_barème_de_travaux'!$N$13:$N$63))</f>
        <v/>
      </c>
      <c r="E51" s="40"/>
      <c r="F51" s="40"/>
      <c r="G51" s="40"/>
      <c r="H51" s="40"/>
      <c r="I51" s="40">
        <v>40</v>
      </c>
      <c r="J51" s="52" t="s">
        <v>790</v>
      </c>
      <c r="K51" s="52" t="s">
        <v>65</v>
      </c>
      <c r="L51" s="40" t="str">
        <f>IF(COUNTIF('3_Dépenses_personnel'!$R$13:$R$58,J51)=0,"",$J51)</f>
        <v/>
      </c>
      <c r="M51" s="40" t="str">
        <f t="shared" si="6"/>
        <v/>
      </c>
      <c r="N51" s="40" t="str">
        <f t="shared" si="15"/>
        <v/>
      </c>
      <c r="O51" s="40" t="str">
        <f>IF(COUNTIF('2_Matériels_équipements'!G$12:G$61,$J51)=0,"",$J51)</f>
        <v/>
      </c>
      <c r="P51" s="40" t="str">
        <f t="shared" si="16"/>
        <v/>
      </c>
      <c r="Q51" s="40" t="str">
        <f t="shared" si="17"/>
        <v/>
      </c>
      <c r="R51" s="40" t="str">
        <f>IF(COUNTIF('1_Presta_service'!$W$12:$W$61,J51)=0,"",$J51)</f>
        <v/>
      </c>
      <c r="S51" s="40" t="str">
        <f t="shared" si="7"/>
        <v/>
      </c>
      <c r="T51" s="40" t="str">
        <f t="shared" si="18"/>
        <v/>
      </c>
      <c r="U51" s="40" t="str">
        <f>IF(COUNTIF('4_barème_de_travaux'!$E$13:$E$63,J51)=0,"",$J51)</f>
        <v/>
      </c>
      <c r="V51" s="40" t="str">
        <f t="shared" si="19"/>
        <v/>
      </c>
      <c r="W51" s="40" t="str">
        <f t="shared" si="20"/>
        <v/>
      </c>
      <c r="X51" s="40"/>
      <c r="Y51" s="40"/>
    </row>
    <row r="52" spans="1:25" s="19" customFormat="1" ht="27" customHeight="1" x14ac:dyDescent="0.25">
      <c r="A52" s="63"/>
      <c r="B52" s="56" t="str">
        <f t="shared" si="22"/>
        <v/>
      </c>
      <c r="C52" s="57" t="str">
        <f t="shared" si="23"/>
        <v/>
      </c>
      <c r="D52" s="58" t="str">
        <f>IF(B52="","",SUMIF('4_barème_de_travaux'!$E$13:$E$63,B52,'4_barème_de_travaux'!$N$13:$N$63))</f>
        <v/>
      </c>
      <c r="E52" s="40"/>
      <c r="F52" s="40"/>
      <c r="G52" s="40"/>
      <c r="H52" s="40"/>
      <c r="I52" s="40">
        <v>41</v>
      </c>
      <c r="J52" s="52" t="s">
        <v>66</v>
      </c>
      <c r="K52" s="52" t="s">
        <v>67</v>
      </c>
      <c r="L52" s="40" t="str">
        <f>IF(COUNTIF('3_Dépenses_personnel'!$R$13:$R$58,J52)=0,"",$J52)</f>
        <v/>
      </c>
      <c r="M52" s="40" t="str">
        <f t="shared" si="6"/>
        <v/>
      </c>
      <c r="N52" s="40" t="str">
        <f t="shared" si="15"/>
        <v/>
      </c>
      <c r="O52" s="40" t="str">
        <f>IF(COUNTIF('2_Matériels_équipements'!G$12:G$61,$J52)=0,"",$J52)</f>
        <v/>
      </c>
      <c r="P52" s="40" t="str">
        <f t="shared" si="16"/>
        <v/>
      </c>
      <c r="Q52" s="40" t="str">
        <f t="shared" si="17"/>
        <v/>
      </c>
      <c r="R52" s="40" t="str">
        <f>IF(COUNTIF('1_Presta_service'!$W$12:$W$61,J52)=0,"",$J52)</f>
        <v/>
      </c>
      <c r="S52" s="40" t="str">
        <f t="shared" si="7"/>
        <v/>
      </c>
      <c r="T52" s="40" t="str">
        <f t="shared" si="18"/>
        <v/>
      </c>
      <c r="U52" s="40" t="str">
        <f>IF(COUNTIF('4_barème_de_travaux'!$E$13:$E$63,J52)=0,"",$J52)</f>
        <v/>
      </c>
      <c r="V52" s="40" t="str">
        <f t="shared" si="19"/>
        <v/>
      </c>
      <c r="W52" s="40" t="str">
        <f t="shared" si="20"/>
        <v/>
      </c>
      <c r="X52" s="40"/>
      <c r="Y52" s="63"/>
    </row>
    <row r="53" spans="1:25" ht="27" customHeight="1" x14ac:dyDescent="0.25">
      <c r="A53" s="40"/>
      <c r="B53" s="56" t="str">
        <f t="shared" si="22"/>
        <v/>
      </c>
      <c r="C53" s="57" t="str">
        <f t="shared" si="23"/>
        <v/>
      </c>
      <c r="D53" s="58" t="str">
        <f>IF(B53="","",SUMIF('4_barème_de_travaux'!$E$13:$E$63,B53,'4_barème_de_travaux'!$N$13:$N$63))</f>
        <v/>
      </c>
      <c r="E53" s="40"/>
      <c r="F53" s="40"/>
      <c r="G53" s="40"/>
      <c r="H53" s="40"/>
      <c r="I53" s="40">
        <v>42</v>
      </c>
      <c r="J53" s="52" t="s">
        <v>791</v>
      </c>
      <c r="K53" s="52" t="s">
        <v>67</v>
      </c>
      <c r="L53" s="40" t="str">
        <f>IF(COUNTIF('3_Dépenses_personnel'!$R$13:$R$58,J53)=0,"",$J53)</f>
        <v/>
      </c>
      <c r="M53" s="40" t="str">
        <f t="shared" si="6"/>
        <v/>
      </c>
      <c r="N53" s="40" t="str">
        <f t="shared" si="15"/>
        <v/>
      </c>
      <c r="O53" s="40" t="str">
        <f>IF(COUNTIF('2_Matériels_équipements'!G$12:G$61,$J53)=0,"",$J53)</f>
        <v/>
      </c>
      <c r="P53" s="40" t="str">
        <f t="shared" si="16"/>
        <v/>
      </c>
      <c r="Q53" s="40" t="str">
        <f t="shared" si="17"/>
        <v/>
      </c>
      <c r="R53" s="40" t="str">
        <f>IF(COUNTIF('1_Presta_service'!$W$12:$W$61,J53)=0,"",$J53)</f>
        <v/>
      </c>
      <c r="S53" s="40" t="str">
        <f t="shared" si="7"/>
        <v/>
      </c>
      <c r="T53" s="40" t="str">
        <f t="shared" si="18"/>
        <v/>
      </c>
      <c r="U53" s="40" t="str">
        <f>IF(COUNTIF('4_barème_de_travaux'!$E$13:$E$63,J53)=0,"",$J53)</f>
        <v/>
      </c>
      <c r="V53" s="40" t="str">
        <f t="shared" si="19"/>
        <v/>
      </c>
      <c r="W53" s="40" t="str">
        <f t="shared" si="20"/>
        <v/>
      </c>
      <c r="X53" s="40"/>
      <c r="Y53" s="40"/>
    </row>
    <row r="54" spans="1:25" s="32" customFormat="1" ht="27" customHeight="1" x14ac:dyDescent="0.25">
      <c r="A54" s="40"/>
      <c r="B54" s="56" t="str">
        <f t="shared" si="22"/>
        <v/>
      </c>
      <c r="C54" s="57" t="str">
        <f t="shared" si="23"/>
        <v/>
      </c>
      <c r="D54" s="58" t="str">
        <f>IF(B54="","",SUMIF('4_barème_de_travaux'!$E$13:$E$63,B54,'4_barème_de_travaux'!$N$13:$N$63))</f>
        <v/>
      </c>
      <c r="E54" s="40"/>
      <c r="F54" s="40"/>
      <c r="G54" s="40"/>
      <c r="H54" s="40"/>
      <c r="I54" s="40">
        <v>43</v>
      </c>
      <c r="J54" s="52" t="s">
        <v>68</v>
      </c>
      <c r="K54" s="52" t="s">
        <v>69</v>
      </c>
      <c r="L54" s="40" t="str">
        <f>IF(COUNTIF('3_Dépenses_personnel'!$R$13:$R$58,J54)=0,"",$J54)</f>
        <v/>
      </c>
      <c r="M54" s="40" t="str">
        <f t="shared" si="6"/>
        <v/>
      </c>
      <c r="N54" s="40" t="str">
        <f t="shared" si="15"/>
        <v/>
      </c>
      <c r="O54" s="40" t="str">
        <f>IF(COUNTIF('2_Matériels_équipements'!G$12:G$61,$J54)=0,"",$J54)</f>
        <v/>
      </c>
      <c r="P54" s="40" t="str">
        <f t="shared" si="16"/>
        <v/>
      </c>
      <c r="Q54" s="40" t="str">
        <f t="shared" si="17"/>
        <v/>
      </c>
      <c r="R54" s="40" t="str">
        <f>IF(COUNTIF('1_Presta_service'!$W$12:$W$61,J54)=0,"",$J54)</f>
        <v/>
      </c>
      <c r="S54" s="40" t="str">
        <f t="shared" si="7"/>
        <v/>
      </c>
      <c r="T54" s="40" t="str">
        <f t="shared" si="18"/>
        <v/>
      </c>
      <c r="U54" s="40" t="str">
        <f>IF(COUNTIF('4_barème_de_travaux'!$E$13:$E$63,J54)=0,"",$J54)</f>
        <v/>
      </c>
      <c r="V54" s="40" t="str">
        <f t="shared" si="19"/>
        <v/>
      </c>
      <c r="W54" s="40" t="str">
        <f t="shared" si="20"/>
        <v/>
      </c>
      <c r="X54" s="40"/>
      <c r="Y54" s="40"/>
    </row>
    <row r="55" spans="1:25" s="32" customFormat="1" ht="27" customHeight="1" x14ac:dyDescent="0.25">
      <c r="A55" s="40"/>
      <c r="B55" s="56" t="str">
        <f t="shared" si="22"/>
        <v/>
      </c>
      <c r="C55" s="57" t="str">
        <f t="shared" si="23"/>
        <v/>
      </c>
      <c r="D55" s="58" t="str">
        <f>IF(B55="","",SUMIF('4_barème_de_travaux'!$E$13:$E$63,B55,'4_barème_de_travaux'!$N$13:$N$63))</f>
        <v/>
      </c>
      <c r="E55" s="40"/>
      <c r="F55" s="40"/>
      <c r="G55" s="40"/>
      <c r="H55" s="40"/>
      <c r="I55" s="40">
        <v>44</v>
      </c>
      <c r="J55" s="52" t="s">
        <v>792</v>
      </c>
      <c r="K55" s="52" t="s">
        <v>69</v>
      </c>
      <c r="L55" s="40" t="str">
        <f>IF(COUNTIF('3_Dépenses_personnel'!$R$13:$R$58,J55)=0,"",$J55)</f>
        <v/>
      </c>
      <c r="M55" s="40" t="str">
        <f t="shared" si="6"/>
        <v/>
      </c>
      <c r="N55" s="40" t="str">
        <f t="shared" si="15"/>
        <v/>
      </c>
      <c r="O55" s="40" t="str">
        <f>IF(COUNTIF('2_Matériels_équipements'!G$12:G$61,$J55)=0,"",$J55)</f>
        <v/>
      </c>
      <c r="P55" s="40" t="str">
        <f t="shared" si="16"/>
        <v/>
      </c>
      <c r="Q55" s="40" t="str">
        <f t="shared" si="17"/>
        <v/>
      </c>
      <c r="R55" s="40" t="str">
        <f>IF(COUNTIF('1_Presta_service'!$W$12:$W$61,J55)=0,"",$J55)</f>
        <v/>
      </c>
      <c r="S55" s="40" t="str">
        <f t="shared" si="7"/>
        <v/>
      </c>
      <c r="T55" s="40" t="str">
        <f t="shared" si="18"/>
        <v/>
      </c>
      <c r="U55" s="40" t="str">
        <f>IF(COUNTIF('4_barème_de_travaux'!$E$13:$E$63,J55)=0,"",$J55)</f>
        <v/>
      </c>
      <c r="V55" s="40" t="str">
        <f t="shared" si="19"/>
        <v/>
      </c>
      <c r="W55" s="40" t="str">
        <f t="shared" si="20"/>
        <v/>
      </c>
      <c r="X55" s="40"/>
      <c r="Y55" s="40"/>
    </row>
    <row r="56" spans="1:25" s="32" customFormat="1" ht="27" customHeight="1" x14ac:dyDescent="0.25">
      <c r="A56" s="40"/>
      <c r="B56" s="56" t="str">
        <f t="shared" si="22"/>
        <v/>
      </c>
      <c r="C56" s="57" t="str">
        <f t="shared" si="23"/>
        <v/>
      </c>
      <c r="D56" s="58" t="str">
        <f>IF(B56="","",SUMIF('4_barème_de_travaux'!$E$13:$E$63,B56,'4_barème_de_travaux'!$N$13:$N$63))</f>
        <v/>
      </c>
      <c r="E56" s="40"/>
      <c r="F56" s="40"/>
      <c r="G56" s="40"/>
      <c r="H56" s="40"/>
      <c r="I56" s="40">
        <v>45</v>
      </c>
      <c r="J56" s="52" t="s">
        <v>70</v>
      </c>
      <c r="K56" s="52" t="s">
        <v>71</v>
      </c>
      <c r="L56" s="40" t="str">
        <f>IF(COUNTIF('3_Dépenses_personnel'!$R$13:$R$58,J56)=0,"",$J56)</f>
        <v/>
      </c>
      <c r="M56" s="40" t="str">
        <f t="shared" si="6"/>
        <v/>
      </c>
      <c r="N56" s="40" t="str">
        <f t="shared" si="15"/>
        <v/>
      </c>
      <c r="O56" s="40" t="str">
        <f>IF(COUNTIF('2_Matériels_équipements'!G$12:G$61,$J56)=0,"",$J56)</f>
        <v/>
      </c>
      <c r="P56" s="40" t="str">
        <f t="shared" si="16"/>
        <v/>
      </c>
      <c r="Q56" s="40" t="str">
        <f t="shared" si="17"/>
        <v/>
      </c>
      <c r="R56" s="40" t="str">
        <f>IF(COUNTIF('1_Presta_service'!$W$12:$W$61,J56)=0,"",$J56)</f>
        <v/>
      </c>
      <c r="S56" s="40" t="str">
        <f t="shared" si="7"/>
        <v/>
      </c>
      <c r="T56" s="40" t="str">
        <f t="shared" si="18"/>
        <v/>
      </c>
      <c r="U56" s="40" t="str">
        <f>IF(COUNTIF('4_barème_de_travaux'!$E$13:$E$63,J56)=0,"",$J56)</f>
        <v/>
      </c>
      <c r="V56" s="40" t="str">
        <f t="shared" si="19"/>
        <v/>
      </c>
      <c r="W56" s="40" t="str">
        <f t="shared" si="20"/>
        <v/>
      </c>
      <c r="X56" s="40"/>
      <c r="Y56" s="40"/>
    </row>
    <row r="57" spans="1:25" s="32" customFormat="1" ht="27" customHeight="1" x14ac:dyDescent="0.25">
      <c r="A57" s="40"/>
      <c r="B57" s="56" t="str">
        <f t="shared" si="22"/>
        <v/>
      </c>
      <c r="C57" s="57" t="str">
        <f t="shared" si="23"/>
        <v/>
      </c>
      <c r="D57" s="58" t="str">
        <f>IF(B57="","",SUMIF('4_barème_de_travaux'!$E$13:$E$63,B57,'4_barème_de_travaux'!$N$13:$N$63))</f>
        <v/>
      </c>
      <c r="E57" s="40"/>
      <c r="F57" s="40"/>
      <c r="G57" s="40"/>
      <c r="H57" s="40"/>
      <c r="I57" s="40">
        <v>46</v>
      </c>
      <c r="J57" s="52" t="s">
        <v>793</v>
      </c>
      <c r="K57" s="52" t="s">
        <v>71</v>
      </c>
      <c r="L57" s="40" t="str">
        <f>IF(COUNTIF('3_Dépenses_personnel'!$R$13:$R$58,J57)=0,"",$J57)</f>
        <v/>
      </c>
      <c r="M57" s="40" t="str">
        <f t="shared" si="6"/>
        <v/>
      </c>
      <c r="N57" s="40" t="str">
        <f t="shared" si="15"/>
        <v/>
      </c>
      <c r="O57" s="40" t="str">
        <f>IF(COUNTIF('2_Matériels_équipements'!G$12:G$61,$J57)=0,"",$J57)</f>
        <v/>
      </c>
      <c r="P57" s="40" t="str">
        <f t="shared" si="16"/>
        <v/>
      </c>
      <c r="Q57" s="40" t="str">
        <f t="shared" si="17"/>
        <v/>
      </c>
      <c r="R57" s="40" t="str">
        <f>IF(COUNTIF('1_Presta_service'!$W$12:$W$61,J57)=0,"",$J57)</f>
        <v/>
      </c>
      <c r="S57" s="40" t="str">
        <f t="shared" si="7"/>
        <v/>
      </c>
      <c r="T57" s="40" t="str">
        <f t="shared" si="18"/>
        <v/>
      </c>
      <c r="U57" s="40" t="str">
        <f>IF(COUNTIF('4_barème_de_travaux'!$E$13:$E$63,J57)=0,"",$J57)</f>
        <v/>
      </c>
      <c r="V57" s="40" t="str">
        <f t="shared" si="19"/>
        <v/>
      </c>
      <c r="W57" s="40" t="str">
        <f t="shared" si="20"/>
        <v/>
      </c>
      <c r="X57" s="40"/>
      <c r="Y57" s="40"/>
    </row>
    <row r="58" spans="1:25" s="32" customFormat="1" ht="27" customHeight="1" x14ac:dyDescent="0.25">
      <c r="A58" s="40"/>
      <c r="B58" s="56" t="str">
        <f t="shared" si="22"/>
        <v/>
      </c>
      <c r="C58" s="57" t="str">
        <f t="shared" si="23"/>
        <v/>
      </c>
      <c r="D58" s="58" t="str">
        <f>IF(B58="","",SUMIF('4_barème_de_travaux'!$E$13:$E$63,B58,'4_barème_de_travaux'!$N$13:$N$63))</f>
        <v/>
      </c>
      <c r="E58" s="40"/>
      <c r="F58" s="40"/>
      <c r="G58" s="40"/>
      <c r="H58" s="40"/>
      <c r="I58" s="40">
        <v>47</v>
      </c>
      <c r="J58" s="52" t="s">
        <v>72</v>
      </c>
      <c r="K58" s="52" t="s">
        <v>73</v>
      </c>
      <c r="L58" s="40" t="str">
        <f>IF(COUNTIF('3_Dépenses_personnel'!$R$13:$R$58,J58)=0,"",$J58)</f>
        <v/>
      </c>
      <c r="M58" s="40" t="str">
        <f t="shared" si="6"/>
        <v/>
      </c>
      <c r="N58" s="40" t="str">
        <f t="shared" si="15"/>
        <v/>
      </c>
      <c r="O58" s="40" t="str">
        <f>IF(COUNTIF('2_Matériels_équipements'!G$12:G$61,$J58)=0,"",$J58)</f>
        <v/>
      </c>
      <c r="P58" s="40" t="str">
        <f t="shared" si="16"/>
        <v/>
      </c>
      <c r="Q58" s="40" t="str">
        <f t="shared" si="17"/>
        <v/>
      </c>
      <c r="R58" s="40" t="str">
        <f>IF(COUNTIF('1_Presta_service'!$W$12:$W$61,J58)=0,"",$J58)</f>
        <v/>
      </c>
      <c r="S58" s="40" t="str">
        <f t="shared" si="7"/>
        <v/>
      </c>
      <c r="T58" s="40" t="str">
        <f t="shared" si="18"/>
        <v/>
      </c>
      <c r="U58" s="40" t="str">
        <f>IF(COUNTIF('4_barème_de_travaux'!$E$13:$E$63,J58)=0,"",$J58)</f>
        <v/>
      </c>
      <c r="V58" s="40" t="str">
        <f t="shared" si="19"/>
        <v/>
      </c>
      <c r="W58" s="40" t="str">
        <f t="shared" si="20"/>
        <v/>
      </c>
      <c r="X58" s="40"/>
      <c r="Y58" s="40"/>
    </row>
    <row r="59" spans="1:25" s="32" customFormat="1" ht="27" customHeight="1" x14ac:dyDescent="0.25">
      <c r="A59" s="40"/>
      <c r="B59" s="56" t="str">
        <f t="shared" si="22"/>
        <v/>
      </c>
      <c r="C59" s="57" t="str">
        <f t="shared" si="23"/>
        <v/>
      </c>
      <c r="D59" s="58" t="str">
        <f>IF(B59="","",SUMIF('4_barème_de_travaux'!$E$13:$E$63,B59,'4_barème_de_travaux'!$N$13:$N$63))</f>
        <v/>
      </c>
      <c r="E59" s="40"/>
      <c r="F59" s="40"/>
      <c r="G59" s="40"/>
      <c r="H59" s="40"/>
      <c r="I59" s="40">
        <v>48</v>
      </c>
      <c r="J59" s="52" t="s">
        <v>794</v>
      </c>
      <c r="K59" s="52" t="s">
        <v>73</v>
      </c>
      <c r="L59" s="40" t="str">
        <f>IF(COUNTIF('3_Dépenses_personnel'!$R$13:$R$58,J59)=0,"",$J59)</f>
        <v/>
      </c>
      <c r="M59" s="40" t="str">
        <f t="shared" si="6"/>
        <v/>
      </c>
      <c r="N59" s="40" t="str">
        <f t="shared" si="15"/>
        <v/>
      </c>
      <c r="O59" s="40" t="str">
        <f>IF(COUNTIF('2_Matériels_équipements'!G$12:G$61,$J59)=0,"",$J59)</f>
        <v/>
      </c>
      <c r="P59" s="40" t="str">
        <f t="shared" si="16"/>
        <v/>
      </c>
      <c r="Q59" s="40" t="str">
        <f t="shared" si="17"/>
        <v/>
      </c>
      <c r="R59" s="40" t="str">
        <f>IF(COUNTIF('1_Presta_service'!$W$12:$W$61,J59)=0,"",$J59)</f>
        <v/>
      </c>
      <c r="S59" s="40" t="str">
        <f t="shared" si="7"/>
        <v/>
      </c>
      <c r="T59" s="40" t="str">
        <f t="shared" si="18"/>
        <v/>
      </c>
      <c r="U59" s="40" t="str">
        <f>IF(COUNTIF('4_barème_de_travaux'!$E$13:$E$63,J59)=0,"",$J59)</f>
        <v/>
      </c>
      <c r="V59" s="40" t="str">
        <f t="shared" si="19"/>
        <v/>
      </c>
      <c r="W59" s="40" t="str">
        <f t="shared" si="20"/>
        <v/>
      </c>
      <c r="X59" s="40"/>
      <c r="Y59" s="40"/>
    </row>
    <row r="60" spans="1:25" s="32" customFormat="1" ht="27" customHeight="1" x14ac:dyDescent="0.25">
      <c r="A60" s="40"/>
      <c r="B60" s="66"/>
      <c r="C60" s="65"/>
      <c r="D60" s="61" t="str">
        <f>IF(B60="","",SUMIF('4_barème_de_travaux'!$E$13:$E$63,B60,'4_barème_de_travaux'!$M$13:$M$63))</f>
        <v/>
      </c>
      <c r="E60" s="40"/>
      <c r="F60" s="40"/>
      <c r="G60" s="40"/>
      <c r="H60" s="40"/>
      <c r="I60" s="40">
        <v>49</v>
      </c>
      <c r="J60" s="52" t="s">
        <v>74</v>
      </c>
      <c r="K60" s="52" t="s">
        <v>75</v>
      </c>
      <c r="L60" s="40" t="str">
        <f>IF(COUNTIF('3_Dépenses_personnel'!$R$13:$R$58,J60)=0,"",$J60)</f>
        <v/>
      </c>
      <c r="M60" s="40" t="str">
        <f t="shared" si="6"/>
        <v/>
      </c>
      <c r="N60" s="40" t="str">
        <f t="shared" si="15"/>
        <v/>
      </c>
      <c r="O60" s="40" t="str">
        <f>IF(COUNTIF('2_Matériels_équipements'!G$12:G$61,$J60)=0,"",$J60)</f>
        <v/>
      </c>
      <c r="P60" s="40" t="str">
        <f t="shared" si="16"/>
        <v/>
      </c>
      <c r="Q60" s="40" t="str">
        <f t="shared" si="17"/>
        <v/>
      </c>
      <c r="R60" s="40" t="str">
        <f>IF(COUNTIF('1_Presta_service'!$W$12:$W$61,J60)=0,"",$J60)</f>
        <v/>
      </c>
      <c r="S60" s="40" t="str">
        <f t="shared" si="7"/>
        <v/>
      </c>
      <c r="T60" s="40" t="str">
        <f t="shared" si="18"/>
        <v/>
      </c>
      <c r="U60" s="40" t="str">
        <f>IF(COUNTIF('4_barème_de_travaux'!$E$13:$E$63,J60)=0,"",$J60)</f>
        <v/>
      </c>
      <c r="V60" s="40" t="str">
        <f t="shared" si="19"/>
        <v/>
      </c>
      <c r="W60" s="40" t="str">
        <f t="shared" si="20"/>
        <v/>
      </c>
      <c r="X60" s="40"/>
      <c r="Y60" s="40"/>
    </row>
    <row r="61" spans="1:25" s="32" customFormat="1" ht="27" customHeight="1" x14ac:dyDescent="0.25">
      <c r="A61" s="40"/>
      <c r="B61" s="53" t="s">
        <v>19</v>
      </c>
      <c r="C61" s="62"/>
      <c r="D61" s="55">
        <f>SUM(D62:D72)</f>
        <v>0</v>
      </c>
      <c r="E61" s="40"/>
      <c r="F61" s="40"/>
      <c r="G61" s="40"/>
      <c r="H61" s="40"/>
      <c r="I61" s="40">
        <v>50</v>
      </c>
      <c r="J61" s="52" t="s">
        <v>795</v>
      </c>
      <c r="K61" s="52" t="s">
        <v>75</v>
      </c>
      <c r="L61" s="40" t="str">
        <f>IF(COUNTIF('3_Dépenses_personnel'!$R$13:$R$58,J61)=0,"",$J61)</f>
        <v/>
      </c>
      <c r="M61" s="40" t="str">
        <f t="shared" si="6"/>
        <v/>
      </c>
      <c r="N61" s="40" t="str">
        <f t="shared" si="15"/>
        <v/>
      </c>
      <c r="O61" s="40" t="str">
        <f>IF(COUNTIF('2_Matériels_équipements'!G$12:G$61,$J61)=0,"",$J61)</f>
        <v/>
      </c>
      <c r="P61" s="40" t="str">
        <f t="shared" si="16"/>
        <v/>
      </c>
      <c r="Q61" s="40" t="str">
        <f t="shared" si="17"/>
        <v/>
      </c>
      <c r="R61" s="40" t="str">
        <f>IF(COUNTIF('1_Presta_service'!$W$12:$W$61,J61)=0,"",$J61)</f>
        <v/>
      </c>
      <c r="S61" s="40" t="str">
        <f t="shared" si="7"/>
        <v/>
      </c>
      <c r="T61" s="40" t="str">
        <f t="shared" si="18"/>
        <v/>
      </c>
      <c r="U61" s="40" t="str">
        <f>IF(COUNTIF('4_barème_de_travaux'!$E$13:$E$63,J61)=0,"",$J61)</f>
        <v/>
      </c>
      <c r="V61" s="40" t="str">
        <f t="shared" si="19"/>
        <v/>
      </c>
      <c r="W61" s="40" t="str">
        <f t="shared" si="20"/>
        <v/>
      </c>
      <c r="X61" s="40"/>
      <c r="Y61" s="40"/>
    </row>
    <row r="62" spans="1:25" s="32" customFormat="1" ht="27.75" customHeight="1" x14ac:dyDescent="0.25">
      <c r="A62" s="40"/>
      <c r="B62" s="56" t="str">
        <f>IF(B14="","",B14)</f>
        <v/>
      </c>
      <c r="C62" s="57" t="str">
        <f>IF(C14="","",C14)</f>
        <v/>
      </c>
      <c r="D62" s="58" t="str">
        <f>IF(D14="","",IF(ISBLANK('5_Synthèse'!$A$9),0,D14*0.15))</f>
        <v/>
      </c>
      <c r="E62" s="203">
        <f>IFERROR(IF(RIGHT(B62,3)="opé",1,0),"")</f>
        <v>0</v>
      </c>
      <c r="F62" s="40"/>
      <c r="G62" s="40"/>
      <c r="H62" s="40"/>
      <c r="I62" s="40">
        <v>51</v>
      </c>
      <c r="J62" s="52" t="s">
        <v>76</v>
      </c>
      <c r="K62" s="52" t="s">
        <v>77</v>
      </c>
      <c r="L62" s="40" t="str">
        <f>IF(COUNTIF('3_Dépenses_personnel'!$R$13:$R$58,J62)=0,"",$J62)</f>
        <v/>
      </c>
      <c r="M62" s="40" t="str">
        <f t="shared" si="6"/>
        <v/>
      </c>
      <c r="N62" s="40" t="str">
        <f t="shared" si="15"/>
        <v/>
      </c>
      <c r="O62" s="40" t="str">
        <f>IF(COUNTIF('2_Matériels_équipements'!G$12:G$61,$J62)=0,"",$J62)</f>
        <v/>
      </c>
      <c r="P62" s="40" t="str">
        <f t="shared" si="16"/>
        <v/>
      </c>
      <c r="Q62" s="40" t="str">
        <f t="shared" si="17"/>
        <v/>
      </c>
      <c r="R62" s="40" t="str">
        <f>IF(COUNTIF('1_Presta_service'!$W$12:$W$61,J62)=0,"",$J62)</f>
        <v/>
      </c>
      <c r="S62" s="40" t="str">
        <f t="shared" si="7"/>
        <v/>
      </c>
      <c r="T62" s="40" t="str">
        <f t="shared" si="18"/>
        <v/>
      </c>
      <c r="U62" s="40" t="str">
        <f>IF(COUNTIF('4_barème_de_travaux'!$E$13:$E$63,J62)=0,"",$J62)</f>
        <v/>
      </c>
      <c r="V62" s="40" t="str">
        <f t="shared" si="19"/>
        <v/>
      </c>
      <c r="W62" s="40" t="str">
        <f t="shared" si="20"/>
        <v/>
      </c>
      <c r="X62" s="40"/>
      <c r="Y62" s="40"/>
    </row>
    <row r="63" spans="1:25" s="32" customFormat="1" ht="27.75" customHeight="1" x14ac:dyDescent="0.25">
      <c r="A63" s="40"/>
      <c r="B63" s="56" t="str">
        <f t="shared" ref="B63:C63" si="24">IF(B15="","",B15)</f>
        <v/>
      </c>
      <c r="C63" s="57" t="str">
        <f t="shared" si="24"/>
        <v/>
      </c>
      <c r="D63" s="58" t="str">
        <f>IF(D15="","",IF(ISBLANK('5_Synthèse'!$A$9),0,D15*0.15))</f>
        <v/>
      </c>
      <c r="E63" s="203">
        <f t="shared" ref="E63:E84" si="25">IF(RIGHT(B63,3)="opé",1,0)</f>
        <v>0</v>
      </c>
      <c r="F63" s="40"/>
      <c r="G63" s="40"/>
      <c r="H63" s="40"/>
      <c r="I63" s="40">
        <v>52</v>
      </c>
      <c r="J63" s="52" t="s">
        <v>796</v>
      </c>
      <c r="K63" s="52" t="s">
        <v>77</v>
      </c>
      <c r="L63" s="40" t="str">
        <f>IF(COUNTIF('3_Dépenses_personnel'!$R$13:$R$58,J63)=0,"",$J63)</f>
        <v/>
      </c>
      <c r="M63" s="40" t="str">
        <f t="shared" si="6"/>
        <v/>
      </c>
      <c r="N63" s="40" t="str">
        <f t="shared" si="15"/>
        <v/>
      </c>
      <c r="O63" s="40" t="str">
        <f>IF(COUNTIF('2_Matériels_équipements'!G$12:G$61,$J63)=0,"",$J63)</f>
        <v/>
      </c>
      <c r="P63" s="40" t="str">
        <f t="shared" si="16"/>
        <v/>
      </c>
      <c r="Q63" s="40" t="str">
        <f t="shared" si="17"/>
        <v/>
      </c>
      <c r="R63" s="40" t="str">
        <f>IF(COUNTIF('1_Presta_service'!$W$12:$W$61,J63)=0,"",$J63)</f>
        <v/>
      </c>
      <c r="S63" s="40" t="str">
        <f t="shared" si="7"/>
        <v/>
      </c>
      <c r="T63" s="40" t="str">
        <f t="shared" si="18"/>
        <v/>
      </c>
      <c r="U63" s="40" t="str">
        <f>IF(COUNTIF('4_barème_de_travaux'!$E$13:$E$63,J63)=0,"",$J63)</f>
        <v/>
      </c>
      <c r="V63" s="40" t="str">
        <f t="shared" si="19"/>
        <v/>
      </c>
      <c r="W63" s="40" t="str">
        <f t="shared" si="20"/>
        <v/>
      </c>
      <c r="X63" s="40"/>
      <c r="Y63" s="40"/>
    </row>
    <row r="64" spans="1:25" s="19" customFormat="1" ht="27.75" customHeight="1" x14ac:dyDescent="0.25">
      <c r="A64" s="63"/>
      <c r="B64" s="56" t="str">
        <f t="shared" ref="B64:C64" si="26">IF(B16="","",B16)</f>
        <v/>
      </c>
      <c r="C64" s="57" t="str">
        <f t="shared" si="26"/>
        <v/>
      </c>
      <c r="D64" s="58" t="str">
        <f>IF(D16="","",IF(ISBLANK('5_Synthèse'!$A$9),0,D16*0.15))</f>
        <v/>
      </c>
      <c r="E64" s="203">
        <f t="shared" si="25"/>
        <v>0</v>
      </c>
      <c r="F64" s="40"/>
      <c r="G64" s="40"/>
      <c r="H64" s="40"/>
      <c r="I64" s="40">
        <v>53</v>
      </c>
      <c r="J64" s="52" t="s">
        <v>78</v>
      </c>
      <c r="K64" s="52" t="s">
        <v>79</v>
      </c>
      <c r="L64" s="40" t="str">
        <f>IF(COUNTIF('3_Dépenses_personnel'!$R$13:$R$58,J64)=0,"",$J64)</f>
        <v/>
      </c>
      <c r="M64" s="40" t="str">
        <f t="shared" si="6"/>
        <v/>
      </c>
      <c r="N64" s="40" t="str">
        <f t="shared" si="15"/>
        <v/>
      </c>
      <c r="O64" s="40" t="str">
        <f>IF(COUNTIF('2_Matériels_équipements'!G$12:G$61,$J64)=0,"",$J64)</f>
        <v/>
      </c>
      <c r="P64" s="40" t="str">
        <f t="shared" si="16"/>
        <v/>
      </c>
      <c r="Q64" s="40" t="str">
        <f t="shared" si="17"/>
        <v/>
      </c>
      <c r="R64" s="40" t="str">
        <f>IF(COUNTIF('1_Presta_service'!$W$12:$W$61,J64)=0,"",$J64)</f>
        <v/>
      </c>
      <c r="S64" s="40" t="str">
        <f t="shared" si="7"/>
        <v/>
      </c>
      <c r="T64" s="40" t="str">
        <f t="shared" si="18"/>
        <v/>
      </c>
      <c r="U64" s="40" t="str">
        <f>IF(COUNTIF('4_barème_de_travaux'!$E$13:$E$63,J64)=0,"",$J64)</f>
        <v/>
      </c>
      <c r="V64" s="40" t="str">
        <f t="shared" si="19"/>
        <v/>
      </c>
      <c r="W64" s="40" t="str">
        <f t="shared" si="20"/>
        <v/>
      </c>
      <c r="X64" s="40"/>
      <c r="Y64" s="63"/>
    </row>
    <row r="65" spans="1:25" ht="27.75" customHeight="1" x14ac:dyDescent="0.25">
      <c r="A65" s="40"/>
      <c r="B65" s="56" t="str">
        <f t="shared" ref="B65:C65" si="27">IF(B17="","",B17)</f>
        <v/>
      </c>
      <c r="C65" s="57" t="str">
        <f t="shared" si="27"/>
        <v/>
      </c>
      <c r="D65" s="58" t="str">
        <f>IF(D17="","",IF(ISBLANK('5_Synthèse'!$A$9),0,D17*0.15))</f>
        <v/>
      </c>
      <c r="E65" s="203">
        <f t="shared" si="25"/>
        <v>0</v>
      </c>
      <c r="F65" s="40"/>
      <c r="G65" s="40"/>
      <c r="H65" s="40"/>
      <c r="I65" s="40">
        <v>54</v>
      </c>
      <c r="J65" s="52" t="s">
        <v>797</v>
      </c>
      <c r="K65" s="52" t="s">
        <v>79</v>
      </c>
      <c r="L65" s="40" t="str">
        <f>IF(COUNTIF('3_Dépenses_personnel'!$R$13:$R$58,J65)=0,"",$J65)</f>
        <v/>
      </c>
      <c r="M65" s="40" t="str">
        <f t="shared" si="6"/>
        <v/>
      </c>
      <c r="N65" s="40" t="str">
        <f t="shared" si="15"/>
        <v/>
      </c>
      <c r="O65" s="40" t="str">
        <f>IF(COUNTIF('2_Matériels_équipements'!G$12:G$61,$J65)=0,"",$J65)</f>
        <v/>
      </c>
      <c r="P65" s="40" t="str">
        <f t="shared" si="16"/>
        <v/>
      </c>
      <c r="Q65" s="40" t="str">
        <f t="shared" si="17"/>
        <v/>
      </c>
      <c r="R65" s="40" t="str">
        <f>IF(COUNTIF('1_Presta_service'!$W$12:$W$61,J65)=0,"",$J65)</f>
        <v/>
      </c>
      <c r="S65" s="40" t="str">
        <f t="shared" si="7"/>
        <v/>
      </c>
      <c r="T65" s="40" t="str">
        <f t="shared" si="18"/>
        <v/>
      </c>
      <c r="U65" s="40" t="str">
        <f>IF(COUNTIF('4_barème_de_travaux'!$E$13:$E$63,J65)=0,"",$J65)</f>
        <v/>
      </c>
      <c r="V65" s="40" t="str">
        <f t="shared" si="19"/>
        <v/>
      </c>
      <c r="W65" s="40" t="str">
        <f t="shared" si="20"/>
        <v/>
      </c>
      <c r="X65" s="40"/>
      <c r="Y65" s="40"/>
    </row>
    <row r="66" spans="1:25" ht="27.75" customHeight="1" x14ac:dyDescent="0.25">
      <c r="A66" s="40"/>
      <c r="B66" s="56" t="str">
        <f t="shared" ref="B66:C66" si="28">IF(B18="","",B18)</f>
        <v/>
      </c>
      <c r="C66" s="57" t="str">
        <f t="shared" si="28"/>
        <v/>
      </c>
      <c r="D66" s="58" t="str">
        <f>IF(D18="","",IF(ISBLANK('5_Synthèse'!$A$9),0,D18*0.15))</f>
        <v/>
      </c>
      <c r="E66" s="203">
        <f t="shared" si="25"/>
        <v>0</v>
      </c>
      <c r="F66" s="40"/>
      <c r="G66" s="40"/>
      <c r="H66" s="40"/>
      <c r="I66" s="40">
        <v>55</v>
      </c>
      <c r="J66" s="52" t="s">
        <v>80</v>
      </c>
      <c r="K66" s="52" t="s">
        <v>81</v>
      </c>
      <c r="L66" s="40" t="str">
        <f>IF(COUNTIF('3_Dépenses_personnel'!$R$13:$R$58,J66)=0,"",$J66)</f>
        <v/>
      </c>
      <c r="M66" s="40" t="str">
        <f t="shared" si="6"/>
        <v/>
      </c>
      <c r="N66" s="40" t="str">
        <f t="shared" si="15"/>
        <v/>
      </c>
      <c r="O66" s="40" t="str">
        <f>IF(COUNTIF('2_Matériels_équipements'!G$12:G$61,$J66)=0,"",$J66)</f>
        <v/>
      </c>
      <c r="P66" s="40" t="str">
        <f t="shared" si="16"/>
        <v/>
      </c>
      <c r="Q66" s="40" t="str">
        <f t="shared" si="17"/>
        <v/>
      </c>
      <c r="R66" s="40" t="str">
        <f>IF(COUNTIF('1_Presta_service'!$W$12:$W$61,J66)=0,"",$J66)</f>
        <v/>
      </c>
      <c r="S66" s="40" t="str">
        <f t="shared" si="7"/>
        <v/>
      </c>
      <c r="T66" s="40" t="str">
        <f t="shared" si="18"/>
        <v/>
      </c>
      <c r="U66" s="40" t="str">
        <f>IF(COUNTIF('4_barème_de_travaux'!$E$13:$E$63,J66)=0,"",$J66)</f>
        <v/>
      </c>
      <c r="V66" s="40" t="str">
        <f t="shared" si="19"/>
        <v/>
      </c>
      <c r="W66" s="40" t="str">
        <f t="shared" si="20"/>
        <v/>
      </c>
      <c r="X66" s="40"/>
      <c r="Y66" s="40"/>
    </row>
    <row r="67" spans="1:25" ht="27.75" customHeight="1" x14ac:dyDescent="0.25">
      <c r="A67" s="40"/>
      <c r="B67" s="56" t="str">
        <f t="shared" ref="B67:C67" si="29">IF(B19="","",B19)</f>
        <v/>
      </c>
      <c r="C67" s="57" t="str">
        <f t="shared" si="29"/>
        <v/>
      </c>
      <c r="D67" s="58" t="str">
        <f>IF(D19="","",IF(ISBLANK('5_Synthèse'!$A$9),0,D19*0.15))</f>
        <v/>
      </c>
      <c r="E67" s="203">
        <f t="shared" si="25"/>
        <v>0</v>
      </c>
      <c r="F67" s="40"/>
      <c r="G67" s="40"/>
      <c r="H67" s="40"/>
      <c r="I67" s="40">
        <v>56</v>
      </c>
      <c r="J67" s="52" t="s">
        <v>798</v>
      </c>
      <c r="K67" s="52" t="s">
        <v>81</v>
      </c>
      <c r="L67" s="40" t="str">
        <f>IF(COUNTIF('3_Dépenses_personnel'!$R$13:$R$58,J67)=0,"",$J67)</f>
        <v/>
      </c>
      <c r="M67" s="40" t="str">
        <f t="shared" si="6"/>
        <v/>
      </c>
      <c r="N67" s="40" t="str">
        <f t="shared" si="15"/>
        <v/>
      </c>
      <c r="O67" s="40" t="str">
        <f>IF(COUNTIF('2_Matériels_équipements'!G$12:G$61,$J67)=0,"",$J67)</f>
        <v/>
      </c>
      <c r="P67" s="40" t="str">
        <f t="shared" si="16"/>
        <v/>
      </c>
      <c r="Q67" s="40" t="str">
        <f t="shared" si="17"/>
        <v/>
      </c>
      <c r="R67" s="40" t="str">
        <f>IF(COUNTIF('1_Presta_service'!$W$12:$W$61,J67)=0,"",$J67)</f>
        <v/>
      </c>
      <c r="S67" s="40" t="str">
        <f t="shared" si="7"/>
        <v/>
      </c>
      <c r="T67" s="40" t="str">
        <f t="shared" si="18"/>
        <v/>
      </c>
      <c r="U67" s="40" t="str">
        <f>IF(COUNTIF('4_barème_de_travaux'!$E$13:$E$63,J67)=0,"",$J67)</f>
        <v/>
      </c>
      <c r="V67" s="40" t="str">
        <f t="shared" si="19"/>
        <v/>
      </c>
      <c r="W67" s="40" t="str">
        <f t="shared" si="20"/>
        <v/>
      </c>
      <c r="X67" s="40"/>
      <c r="Y67" s="40"/>
    </row>
    <row r="68" spans="1:25" ht="27.75" customHeight="1" x14ac:dyDescent="0.25">
      <c r="A68" s="40"/>
      <c r="B68" s="56" t="str">
        <f t="shared" ref="B68:C68" si="30">IF(B20="","",B20)</f>
        <v/>
      </c>
      <c r="C68" s="57" t="str">
        <f t="shared" si="30"/>
        <v/>
      </c>
      <c r="D68" s="58" t="str">
        <f>IF(D20="","",IF(ISBLANK('5_Synthèse'!$A$9),0,D20*0.15))</f>
        <v/>
      </c>
      <c r="E68" s="203">
        <f t="shared" si="25"/>
        <v>0</v>
      </c>
      <c r="F68" s="40"/>
      <c r="G68" s="40"/>
      <c r="H68" s="40"/>
      <c r="I68" s="40">
        <v>57</v>
      </c>
      <c r="J68" s="52" t="s">
        <v>82</v>
      </c>
      <c r="K68" s="52" t="s">
        <v>83</v>
      </c>
      <c r="L68" s="40" t="str">
        <f>IF(COUNTIF('3_Dépenses_personnel'!$R$13:$R$58,J68)=0,"",$J68)</f>
        <v/>
      </c>
      <c r="M68" s="40" t="str">
        <f t="shared" si="6"/>
        <v/>
      </c>
      <c r="N68" s="40" t="str">
        <f t="shared" si="15"/>
        <v/>
      </c>
      <c r="O68" s="40" t="str">
        <f>IF(COUNTIF('2_Matériels_équipements'!G$12:G$61,$J68)=0,"",$J68)</f>
        <v/>
      </c>
      <c r="P68" s="40" t="str">
        <f t="shared" si="16"/>
        <v/>
      </c>
      <c r="Q68" s="40" t="str">
        <f t="shared" si="17"/>
        <v/>
      </c>
      <c r="R68" s="40" t="str">
        <f>IF(COUNTIF('1_Presta_service'!$W$12:$W$61,J68)=0,"",$J68)</f>
        <v/>
      </c>
      <c r="S68" s="40" t="str">
        <f t="shared" si="7"/>
        <v/>
      </c>
      <c r="T68" s="40" t="str">
        <f t="shared" si="18"/>
        <v/>
      </c>
      <c r="U68" s="40" t="str">
        <f>IF(COUNTIF('4_barème_de_travaux'!$E$13:$E$63,J68)=0,"",$J68)</f>
        <v/>
      </c>
      <c r="V68" s="40" t="str">
        <f t="shared" si="19"/>
        <v/>
      </c>
      <c r="W68" s="40" t="str">
        <f t="shared" si="20"/>
        <v/>
      </c>
      <c r="X68" s="40"/>
      <c r="Y68" s="40"/>
    </row>
    <row r="69" spans="1:25" ht="27.75" customHeight="1" x14ac:dyDescent="0.25">
      <c r="A69" s="40"/>
      <c r="B69" s="56" t="str">
        <f t="shared" ref="B69:C69" si="31">IF(B21="","",B21)</f>
        <v/>
      </c>
      <c r="C69" s="57" t="str">
        <f t="shared" si="31"/>
        <v/>
      </c>
      <c r="D69" s="58" t="str">
        <f>IF(D21="","",IF(ISBLANK('5_Synthèse'!$A$9),0,D21*0.15))</f>
        <v/>
      </c>
      <c r="E69" s="203">
        <f t="shared" si="25"/>
        <v>0</v>
      </c>
      <c r="F69" s="40"/>
      <c r="G69" s="40"/>
      <c r="H69" s="40"/>
      <c r="I69" s="40">
        <v>58</v>
      </c>
      <c r="J69" s="52" t="s">
        <v>799</v>
      </c>
      <c r="K69" s="52" t="s">
        <v>83</v>
      </c>
      <c r="L69" s="40" t="str">
        <f>IF(COUNTIF('3_Dépenses_personnel'!$R$13:$R$58,J69)=0,"",$J69)</f>
        <v/>
      </c>
      <c r="M69" s="40" t="str">
        <f t="shared" si="6"/>
        <v/>
      </c>
      <c r="N69" s="40" t="str">
        <f t="shared" si="15"/>
        <v/>
      </c>
      <c r="O69" s="40" t="str">
        <f>IF(COUNTIF('2_Matériels_équipements'!G$12:G$61,$J69)=0,"",$J69)</f>
        <v/>
      </c>
      <c r="P69" s="40" t="str">
        <f t="shared" si="16"/>
        <v/>
      </c>
      <c r="Q69" s="40" t="str">
        <f t="shared" si="17"/>
        <v/>
      </c>
      <c r="R69" s="40" t="str">
        <f>IF(COUNTIF('1_Presta_service'!$W$12:$W$61,J69)=0,"",$J69)</f>
        <v/>
      </c>
      <c r="S69" s="40" t="str">
        <f t="shared" si="7"/>
        <v/>
      </c>
      <c r="T69" s="40" t="str">
        <f t="shared" si="18"/>
        <v/>
      </c>
      <c r="U69" s="40" t="str">
        <f>IF(COUNTIF('4_barème_de_travaux'!$E$13:$E$63,J69)=0,"",$J69)</f>
        <v/>
      </c>
      <c r="V69" s="40" t="str">
        <f t="shared" si="19"/>
        <v/>
      </c>
      <c r="W69" s="40" t="str">
        <f t="shared" si="20"/>
        <v/>
      </c>
      <c r="X69" s="40"/>
      <c r="Y69" s="40"/>
    </row>
    <row r="70" spans="1:25" ht="27.75" customHeight="1" x14ac:dyDescent="0.25">
      <c r="A70" s="40"/>
      <c r="B70" s="56" t="str">
        <f t="shared" ref="B70:C70" si="32">IF(B22="","",B22)</f>
        <v/>
      </c>
      <c r="C70" s="57" t="str">
        <f t="shared" si="32"/>
        <v/>
      </c>
      <c r="D70" s="58" t="str">
        <f>IF(D22="","",IF(ISBLANK('5_Synthèse'!$A$9),0,D22*0.15))</f>
        <v/>
      </c>
      <c r="E70" s="203">
        <f t="shared" si="25"/>
        <v>0</v>
      </c>
      <c r="F70" s="40"/>
      <c r="G70" s="40"/>
      <c r="H70" s="40"/>
      <c r="I70" s="40">
        <v>59</v>
      </c>
      <c r="J70" s="52" t="s">
        <v>84</v>
      </c>
      <c r="K70" s="52" t="s">
        <v>85</v>
      </c>
      <c r="L70" s="40" t="str">
        <f>IF(COUNTIF('3_Dépenses_personnel'!$R$13:$R$58,J70)=0,"",$J70)</f>
        <v/>
      </c>
      <c r="M70" s="40" t="str">
        <f t="shared" si="6"/>
        <v/>
      </c>
      <c r="N70" s="40" t="str">
        <f t="shared" si="15"/>
        <v/>
      </c>
      <c r="O70" s="40" t="str">
        <f>IF(COUNTIF('2_Matériels_équipements'!G$12:G$61,$J70)=0,"",$J70)</f>
        <v/>
      </c>
      <c r="P70" s="40" t="str">
        <f t="shared" si="16"/>
        <v/>
      </c>
      <c r="Q70" s="40" t="str">
        <f t="shared" si="17"/>
        <v/>
      </c>
      <c r="R70" s="40" t="str">
        <f>IF(COUNTIF('1_Presta_service'!$W$12:$W$61,J70)=0,"",$J70)</f>
        <v/>
      </c>
      <c r="S70" s="40" t="str">
        <f t="shared" si="7"/>
        <v/>
      </c>
      <c r="T70" s="40" t="str">
        <f t="shared" si="18"/>
        <v/>
      </c>
      <c r="U70" s="40" t="str">
        <f>IF(COUNTIF('4_barème_de_travaux'!$E$13:$E$63,J70)=0,"",$J70)</f>
        <v/>
      </c>
      <c r="V70" s="40" t="str">
        <f t="shared" si="19"/>
        <v/>
      </c>
      <c r="W70" s="40" t="str">
        <f t="shared" si="20"/>
        <v/>
      </c>
      <c r="X70" s="40"/>
      <c r="Y70" s="40"/>
    </row>
    <row r="71" spans="1:25" ht="27.75" customHeight="1" x14ac:dyDescent="0.25">
      <c r="A71" s="40"/>
      <c r="B71" s="56" t="str">
        <f t="shared" ref="B71:C71" si="33">IF(B23="","",B23)</f>
        <v/>
      </c>
      <c r="C71" s="57" t="str">
        <f t="shared" si="33"/>
        <v/>
      </c>
      <c r="D71" s="58" t="str">
        <f>IF(D23="","",IF(ISBLANK('5_Synthèse'!$A$9),0,D23*0.15))</f>
        <v/>
      </c>
      <c r="E71" s="203">
        <f t="shared" si="25"/>
        <v>0</v>
      </c>
      <c r="F71" s="40"/>
      <c r="G71" s="40"/>
      <c r="H71" s="40"/>
      <c r="I71" s="40">
        <v>60</v>
      </c>
      <c r="J71" s="52" t="s">
        <v>800</v>
      </c>
      <c r="K71" s="52" t="s">
        <v>85</v>
      </c>
      <c r="L71" s="40" t="str">
        <f>IF(COUNTIF('3_Dépenses_personnel'!$R$13:$R$58,J71)=0,"",$J71)</f>
        <v/>
      </c>
      <c r="M71" s="40" t="str">
        <f t="shared" si="6"/>
        <v/>
      </c>
      <c r="N71" s="40" t="str">
        <f t="shared" si="15"/>
        <v/>
      </c>
      <c r="O71" s="40" t="str">
        <f>IF(COUNTIF('2_Matériels_équipements'!G$12:G$61,$J71)=0,"",$J71)</f>
        <v/>
      </c>
      <c r="P71" s="40" t="str">
        <f t="shared" si="16"/>
        <v/>
      </c>
      <c r="Q71" s="40" t="str">
        <f t="shared" si="17"/>
        <v/>
      </c>
      <c r="R71" s="40" t="str">
        <f>IF(COUNTIF('1_Presta_service'!$W$12:$W$61,J71)=0,"",$J71)</f>
        <v/>
      </c>
      <c r="S71" s="40" t="str">
        <f t="shared" si="7"/>
        <v/>
      </c>
      <c r="T71" s="40" t="str">
        <f t="shared" si="18"/>
        <v/>
      </c>
      <c r="U71" s="40" t="str">
        <f>IF(COUNTIF('4_barème_de_travaux'!$E$13:$E$63,J71)=0,"",$J71)</f>
        <v/>
      </c>
      <c r="V71" s="40" t="str">
        <f t="shared" si="19"/>
        <v/>
      </c>
      <c r="W71" s="40" t="str">
        <f t="shared" si="20"/>
        <v/>
      </c>
      <c r="X71" s="40"/>
      <c r="Y71" s="40"/>
    </row>
    <row r="72" spans="1:25" ht="27.75" customHeight="1" x14ac:dyDescent="0.25">
      <c r="A72" s="40"/>
      <c r="B72" s="56" t="str">
        <f t="shared" ref="B72:C72" si="34">IF(B24="","",B24)</f>
        <v/>
      </c>
      <c r="C72" s="57" t="str">
        <f t="shared" si="34"/>
        <v/>
      </c>
      <c r="D72" s="58" t="str">
        <f>IF(D24="","",IF(ISBLANK('5_Synthèse'!$A$9),0,D24*0.15))</f>
        <v/>
      </c>
      <c r="E72" s="203">
        <f t="shared" si="25"/>
        <v>0</v>
      </c>
      <c r="F72" s="40"/>
      <c r="G72" s="40"/>
      <c r="H72" s="40"/>
      <c r="I72" s="40">
        <v>61</v>
      </c>
      <c r="J72" s="52" t="s">
        <v>86</v>
      </c>
      <c r="K72" s="52" t="s">
        <v>87</v>
      </c>
      <c r="L72" s="40" t="str">
        <f>IF(COUNTIF('3_Dépenses_personnel'!$R$13:$R$58,J72)=0,"",$J72)</f>
        <v/>
      </c>
      <c r="M72" s="40" t="str">
        <f t="shared" si="6"/>
        <v/>
      </c>
      <c r="N72" s="40" t="str">
        <f t="shared" si="15"/>
        <v/>
      </c>
      <c r="O72" s="40" t="str">
        <f>IF(COUNTIF('2_Matériels_équipements'!G$12:G$61,$J72)=0,"",$J72)</f>
        <v/>
      </c>
      <c r="P72" s="40" t="str">
        <f t="shared" si="16"/>
        <v/>
      </c>
      <c r="Q72" s="40" t="str">
        <f t="shared" si="17"/>
        <v/>
      </c>
      <c r="R72" s="40" t="str">
        <f>IF(COUNTIF('1_Presta_service'!$W$12:$W$61,J72)=0,"",$J72)</f>
        <v/>
      </c>
      <c r="S72" s="40" t="str">
        <f t="shared" si="7"/>
        <v/>
      </c>
      <c r="T72" s="40" t="str">
        <f t="shared" si="18"/>
        <v/>
      </c>
      <c r="U72" s="40" t="str">
        <f>IF(COUNTIF('4_barème_de_travaux'!$E$13:$E$63,J72)=0,"",$J72)</f>
        <v/>
      </c>
      <c r="V72" s="40" t="str">
        <f t="shared" si="19"/>
        <v/>
      </c>
      <c r="W72" s="40" t="str">
        <f t="shared" si="20"/>
        <v/>
      </c>
      <c r="X72" s="40"/>
      <c r="Y72" s="40"/>
    </row>
    <row r="73" spans="1:25" x14ac:dyDescent="0.25">
      <c r="A73" s="40"/>
      <c r="B73" s="40"/>
      <c r="C73" s="40"/>
      <c r="D73" s="40"/>
      <c r="E73" s="203">
        <f t="shared" si="25"/>
        <v>0</v>
      </c>
      <c r="F73" s="40"/>
      <c r="G73" s="40"/>
      <c r="H73" s="40"/>
      <c r="I73" s="40">
        <v>62</v>
      </c>
      <c r="J73" s="52" t="s">
        <v>801</v>
      </c>
      <c r="K73" s="52" t="s">
        <v>87</v>
      </c>
      <c r="L73" s="40" t="str">
        <f>IF(COUNTIF('3_Dépenses_personnel'!$R$13:$R$58,J73)=0,"",$J73)</f>
        <v/>
      </c>
      <c r="M73" s="40" t="str">
        <f t="shared" si="6"/>
        <v/>
      </c>
      <c r="N73" s="40" t="str">
        <f t="shared" si="15"/>
        <v/>
      </c>
      <c r="O73" s="40" t="str">
        <f>IF(COUNTIF('2_Matériels_équipements'!G$12:G$61,$J73)=0,"",$J73)</f>
        <v/>
      </c>
      <c r="P73" s="40" t="str">
        <f t="shared" si="16"/>
        <v/>
      </c>
      <c r="Q73" s="40" t="str">
        <f t="shared" si="17"/>
        <v/>
      </c>
      <c r="R73" s="40" t="str">
        <f>IF(COUNTIF('1_Presta_service'!$W$12:$W$61,J73)=0,"",$J73)</f>
        <v/>
      </c>
      <c r="S73" s="40" t="str">
        <f t="shared" si="7"/>
        <v/>
      </c>
      <c r="T73" s="40" t="str">
        <f t="shared" si="18"/>
        <v/>
      </c>
      <c r="U73" s="40" t="str">
        <f>IF(COUNTIF('4_barème_de_travaux'!$E$13:$E$63,J73)=0,"",$J73)</f>
        <v/>
      </c>
      <c r="V73" s="40" t="str">
        <f t="shared" si="19"/>
        <v/>
      </c>
      <c r="W73" s="40" t="str">
        <f t="shared" si="20"/>
        <v/>
      </c>
      <c r="X73" s="40"/>
      <c r="Y73" s="40"/>
    </row>
    <row r="74" spans="1:25" ht="25.5" customHeight="1" x14ac:dyDescent="0.25">
      <c r="A74" s="40"/>
      <c r="B74" s="53" t="s">
        <v>987</v>
      </c>
      <c r="C74" s="62"/>
      <c r="D74" s="55">
        <f>SUM(D75:D85)</f>
        <v>0</v>
      </c>
      <c r="E74" s="203">
        <f t="shared" si="25"/>
        <v>0</v>
      </c>
      <c r="F74" s="40"/>
      <c r="G74" s="40"/>
      <c r="H74" s="40"/>
      <c r="I74" s="40">
        <v>63</v>
      </c>
      <c r="J74" s="52" t="s">
        <v>88</v>
      </c>
      <c r="K74" s="52" t="s">
        <v>89</v>
      </c>
      <c r="L74" s="40" t="str">
        <f>IF(COUNTIF('3_Dépenses_personnel'!$R$13:$R$58,J74)=0,"",$J74)</f>
        <v/>
      </c>
      <c r="M74" s="40" t="str">
        <f t="shared" si="6"/>
        <v/>
      </c>
      <c r="N74" s="40" t="str">
        <f t="shared" si="15"/>
        <v/>
      </c>
      <c r="O74" s="40" t="str">
        <f>IF(COUNTIF('2_Matériels_équipements'!G$12:G$61,$J74)=0,"",$J74)</f>
        <v/>
      </c>
      <c r="P74" s="40" t="str">
        <f t="shared" si="16"/>
        <v/>
      </c>
      <c r="Q74" s="40" t="str">
        <f t="shared" si="17"/>
        <v/>
      </c>
      <c r="R74" s="40" t="str">
        <f>IF(COUNTIF('1_Presta_service'!$W$12:$W$61,J74)=0,"",$J74)</f>
        <v/>
      </c>
      <c r="S74" s="40" t="str">
        <f t="shared" si="7"/>
        <v/>
      </c>
      <c r="T74" s="40" t="str">
        <f t="shared" si="18"/>
        <v/>
      </c>
      <c r="U74" s="40" t="str">
        <f>IF(COUNTIF('4_barème_de_travaux'!$E$13:$E$63,J74)=0,"",$J74)</f>
        <v/>
      </c>
      <c r="V74" s="40" t="str">
        <f t="shared" si="19"/>
        <v/>
      </c>
      <c r="W74" s="40" t="str">
        <f t="shared" si="20"/>
        <v/>
      </c>
      <c r="X74" s="40"/>
      <c r="Y74" s="40"/>
    </row>
    <row r="75" spans="1:25" ht="25.5" customHeight="1" x14ac:dyDescent="0.25">
      <c r="A75" s="40"/>
      <c r="B75" s="56" t="str">
        <f>IF(B14="","",B14)</f>
        <v/>
      </c>
      <c r="C75" s="57" t="str">
        <f>IF(C14="","",C14)</f>
        <v/>
      </c>
      <c r="D75" s="58" t="str">
        <f>IF(D14="","",IF(ISBLANK('5_Synthèse'!$A$10),0,D14*0.055))</f>
        <v/>
      </c>
      <c r="E75" s="203">
        <f t="shared" si="25"/>
        <v>0</v>
      </c>
      <c r="F75" s="40"/>
      <c r="G75" s="40"/>
      <c r="H75" s="40"/>
      <c r="I75" s="40">
        <v>64</v>
      </c>
      <c r="J75" s="52" t="s">
        <v>802</v>
      </c>
      <c r="K75" s="52" t="s">
        <v>89</v>
      </c>
      <c r="L75" s="40" t="str">
        <f>IF(COUNTIF('3_Dépenses_personnel'!$R$13:$R$58,J75)=0,"",$J75)</f>
        <v/>
      </c>
      <c r="M75" s="40" t="str">
        <f t="shared" si="6"/>
        <v/>
      </c>
      <c r="N75" s="40" t="str">
        <f t="shared" ref="N75" si="35">IF(I75="","",IF(ISNA(INDEX($L$12:$L$111,MATCH(I75,$M$12:$M$111,0))),"",INDEX($L$12:$L$111,MATCH(I75,$M$12:$M$111,0))))</f>
        <v/>
      </c>
      <c r="O75" s="40" t="str">
        <f>IF(COUNTIF('2_Matériels_équipements'!G$12:G$61,$J75)=0,"",$J75)</f>
        <v/>
      </c>
      <c r="P75" s="40" t="str">
        <f t="shared" ref="P75" si="36">IF(O75&lt;&gt;"",COUNTIFS($O$12:$O$111,"&gt;"&amp;"a",$O$12:$O$111,"&lt;"&amp;O75)+1,"")</f>
        <v/>
      </c>
      <c r="Q75" s="40" t="str">
        <f t="shared" ref="Q75" si="37">IF(I75="","",IF(ISNA(INDEX($O$12:$O$111,MATCH(I75,$P$12:$P$111,0))),"",INDEX($O$12:$O$111,MATCH(I75,$P$12:$P$111,0))))</f>
        <v/>
      </c>
      <c r="R75" s="40" t="str">
        <f>IF(COUNTIF('1_Presta_service'!$W$12:$W$61,J75)=0,"",$J75)</f>
        <v/>
      </c>
      <c r="S75" s="40" t="str">
        <f t="shared" si="7"/>
        <v/>
      </c>
      <c r="T75" s="40" t="str">
        <f t="shared" ref="T75" si="38">IF(I75="","",IF(ISNA(INDEX($R$12:$R$111,MATCH(I75,$S$12:$S$111,0))),"",INDEX($R$12:$R$111,MATCH(I75,$S$12:$S$111,0))))</f>
        <v/>
      </c>
      <c r="U75" s="40" t="str">
        <f>IF(COUNTIF('4_barème_de_travaux'!$E$13:$E$63,J75)=0,"",$J75)</f>
        <v/>
      </c>
      <c r="V75" s="40" t="str">
        <f t="shared" ref="V75" si="39">IF(U75&lt;&gt;"",COUNTIFS($U$12:$U$111,"&gt;"&amp;"a",$U$12:$U$111,"&lt;"&amp;U75)+1,"")</f>
        <v/>
      </c>
      <c r="W75" s="40" t="str">
        <f t="shared" ref="W75" si="40">IF(I75="","",IF(ISNA(INDEX($U$12:$U$111,MATCH(I75,$V$12:$V$111,0))),"",INDEX($U$12:$U$111,MATCH(I75,$V$12:$V$111,0))))</f>
        <v/>
      </c>
      <c r="X75" s="40"/>
      <c r="Y75" s="40"/>
    </row>
    <row r="76" spans="1:25" ht="25.5" customHeight="1" x14ac:dyDescent="0.25">
      <c r="A76" s="40"/>
      <c r="B76" s="56" t="str">
        <f t="shared" ref="B76:C84" si="41">IF(B15="","",B15)</f>
        <v/>
      </c>
      <c r="C76" s="57" t="str">
        <f t="shared" si="41"/>
        <v/>
      </c>
      <c r="D76" s="58" t="str">
        <f>IF(D15="","",IF(ISBLANK('5_Synthèse'!$A$10),0,D15*0.055))</f>
        <v/>
      </c>
      <c r="E76" s="203">
        <f t="shared" si="25"/>
        <v>0</v>
      </c>
      <c r="F76" s="40"/>
      <c r="G76" s="40"/>
      <c r="H76" s="40"/>
      <c r="I76" s="40">
        <v>65</v>
      </c>
      <c r="J76" s="52" t="s">
        <v>90</v>
      </c>
      <c r="K76" s="52" t="s">
        <v>91</v>
      </c>
      <c r="L76" s="40" t="str">
        <f>IF(COUNTIF('3_Dépenses_personnel'!$R$13:$R$58,J76)=0,"",$J76)</f>
        <v/>
      </c>
      <c r="M76" s="40" t="str">
        <f t="shared" si="6"/>
        <v/>
      </c>
      <c r="N76" s="40" t="str">
        <f t="shared" ref="N76:N111" si="42">IF(I76="","",IF(ISNA(INDEX($L$12:$L$111,MATCH(I76,$M$12:$M$111,0))),"",INDEX($L$12:$L$111,MATCH(I76,$M$12:$M$111,0))))</f>
        <v/>
      </c>
      <c r="O76" s="40" t="str">
        <f>IF(COUNTIF('2_Matériels_équipements'!G$12:G$61,$J76)=0,"",$J76)</f>
        <v/>
      </c>
      <c r="P76" s="40" t="str">
        <f t="shared" ref="P76:P111" si="43">IF(O76&lt;&gt;"",COUNTIFS($O$12:$O$111,"&gt;"&amp;"a",$O$12:$O$111,"&lt;"&amp;O76)+1,"")</f>
        <v/>
      </c>
      <c r="Q76" s="40" t="str">
        <f t="shared" ref="Q76:Q111" si="44">IF(I76="","",IF(ISNA(INDEX($O$12:$O$111,MATCH(I76,$P$12:$P$111,0))),"",INDEX($O$12:$O$111,MATCH(I76,$P$12:$P$111,0))))</f>
        <v/>
      </c>
      <c r="R76" s="40" t="str">
        <f>IF(COUNTIF('1_Presta_service'!$W$12:$W$61,J76)=0,"",$J76)</f>
        <v/>
      </c>
      <c r="S76" s="40" t="str">
        <f t="shared" si="7"/>
        <v/>
      </c>
      <c r="T76" s="40" t="str">
        <f t="shared" ref="T76:T111" si="45">IF(I76="","",IF(ISNA(INDEX($R$12:$R$111,MATCH(I76,$S$12:$S$111,0))),"",INDEX($R$12:$R$111,MATCH(I76,$S$12:$S$111,0))))</f>
        <v/>
      </c>
      <c r="U76" s="40" t="str">
        <f>IF(COUNTIF('4_barème_de_travaux'!$E$13:$E$63,J76)=0,"",$J76)</f>
        <v/>
      </c>
      <c r="V76" s="40" t="str">
        <f t="shared" ref="V76:V111" si="46">IF(U76&lt;&gt;"",COUNTIFS($U$12:$U$111,"&gt;"&amp;"a",$U$12:$U$111,"&lt;"&amp;U76)+1,"")</f>
        <v/>
      </c>
      <c r="W76" s="40" t="str">
        <f t="shared" ref="W76:W111" si="47">IF(I76="","",IF(ISNA(INDEX($U$12:$U$111,MATCH(I76,$V$12:$V$111,0))),"",INDEX($U$12:$U$111,MATCH(I76,$V$12:$V$111,0))))</f>
        <v/>
      </c>
      <c r="X76" s="40"/>
      <c r="Y76" s="40"/>
    </row>
    <row r="77" spans="1:25" ht="25.5" customHeight="1" x14ac:dyDescent="0.25">
      <c r="A77" s="40"/>
      <c r="B77" s="56" t="str">
        <f t="shared" si="41"/>
        <v/>
      </c>
      <c r="C77" s="57" t="str">
        <f t="shared" si="41"/>
        <v/>
      </c>
      <c r="D77" s="58" t="str">
        <f>IF(D16="","",IF(ISBLANK('5_Synthèse'!$A$10),0,D16*0.055))</f>
        <v/>
      </c>
      <c r="E77" s="203">
        <f t="shared" si="25"/>
        <v>0</v>
      </c>
      <c r="F77" s="40"/>
      <c r="G77" s="40"/>
      <c r="H77" s="40"/>
      <c r="I77" s="40">
        <v>66</v>
      </c>
      <c r="J77" s="52" t="s">
        <v>803</v>
      </c>
      <c r="K77" s="52" t="s">
        <v>91</v>
      </c>
      <c r="L77" s="40" t="str">
        <f>IF(COUNTIF('3_Dépenses_personnel'!$R$13:$R$58,J77)=0,"",$J77)</f>
        <v/>
      </c>
      <c r="M77" s="40" t="str">
        <f t="shared" ref="M77:M111" si="48">IF(L77&lt;&gt;"",COUNTIFS($L$12:$L$111,"&gt;"&amp;"a",$L$12:$L$111,"&lt;"&amp;L77)+1,"")</f>
        <v/>
      </c>
      <c r="N77" s="40" t="str">
        <f t="shared" si="42"/>
        <v/>
      </c>
      <c r="O77" s="40" t="str">
        <f>IF(COUNTIF('2_Matériels_équipements'!G$12:G$61,$J77)=0,"",$J77)</f>
        <v/>
      </c>
      <c r="P77" s="40" t="str">
        <f t="shared" si="43"/>
        <v/>
      </c>
      <c r="Q77" s="40" t="str">
        <f t="shared" si="44"/>
        <v/>
      </c>
      <c r="R77" s="40" t="str">
        <f>IF(COUNTIF('1_Presta_service'!$W$12:$W$61,J77)=0,"",$J77)</f>
        <v/>
      </c>
      <c r="S77" s="40" t="str">
        <f t="shared" ref="S77:S111" si="49">IF(R77&lt;&gt;"",COUNTIFS($R$12:$R$111,"&gt;"&amp;"a",$R$12:$R$111,"&lt;"&amp;R77)+1,"")</f>
        <v/>
      </c>
      <c r="T77" s="40" t="str">
        <f t="shared" si="45"/>
        <v/>
      </c>
      <c r="U77" s="40" t="str">
        <f>IF(COUNTIF('4_barème_de_travaux'!$E$13:$E$63,J77)=0,"",$J77)</f>
        <v/>
      </c>
      <c r="V77" s="40" t="str">
        <f t="shared" si="46"/>
        <v/>
      </c>
      <c r="W77" s="40" t="str">
        <f t="shared" si="47"/>
        <v/>
      </c>
      <c r="X77" s="40"/>
      <c r="Y77" s="40"/>
    </row>
    <row r="78" spans="1:25" ht="25.5" customHeight="1" x14ac:dyDescent="0.25">
      <c r="A78" s="40"/>
      <c r="B78" s="56" t="str">
        <f t="shared" si="41"/>
        <v/>
      </c>
      <c r="C78" s="57" t="str">
        <f t="shared" si="41"/>
        <v/>
      </c>
      <c r="D78" s="58" t="str">
        <f>IF(D17="","",IF(ISBLANK('5_Synthèse'!$A$10),0,D17*0.055))</f>
        <v/>
      </c>
      <c r="E78" s="203">
        <f t="shared" si="25"/>
        <v>0</v>
      </c>
      <c r="F78" s="40"/>
      <c r="G78" s="40"/>
      <c r="H78" s="40"/>
      <c r="I78" s="40">
        <v>67</v>
      </c>
      <c r="J78" s="52" t="s">
        <v>92</v>
      </c>
      <c r="K78" s="52" t="s">
        <v>93</v>
      </c>
      <c r="L78" s="40" t="str">
        <f>IF(COUNTIF('3_Dépenses_personnel'!$R$13:$R$58,J78)=0,"",$J78)</f>
        <v/>
      </c>
      <c r="M78" s="40" t="str">
        <f t="shared" si="48"/>
        <v/>
      </c>
      <c r="N78" s="40" t="str">
        <f t="shared" si="42"/>
        <v/>
      </c>
      <c r="O78" s="40" t="str">
        <f>IF(COUNTIF('2_Matériels_équipements'!G$12:G$61,$J78)=0,"",$J78)</f>
        <v/>
      </c>
      <c r="P78" s="40" t="str">
        <f t="shared" si="43"/>
        <v/>
      </c>
      <c r="Q78" s="40" t="str">
        <f t="shared" si="44"/>
        <v/>
      </c>
      <c r="R78" s="40" t="str">
        <f>IF(COUNTIF('1_Presta_service'!$W$12:$W$61,J78)=0,"",$J78)</f>
        <v/>
      </c>
      <c r="S78" s="40" t="str">
        <f t="shared" si="49"/>
        <v/>
      </c>
      <c r="T78" s="40" t="str">
        <f t="shared" si="45"/>
        <v/>
      </c>
      <c r="U78" s="40" t="str">
        <f>IF(COUNTIF('4_barème_de_travaux'!$E$13:$E$63,J78)=0,"",$J78)</f>
        <v/>
      </c>
      <c r="V78" s="40" t="str">
        <f t="shared" si="46"/>
        <v/>
      </c>
      <c r="W78" s="40" t="str">
        <f t="shared" si="47"/>
        <v/>
      </c>
      <c r="X78" s="40"/>
      <c r="Y78" s="40"/>
    </row>
    <row r="79" spans="1:25" ht="25.5" customHeight="1" x14ac:dyDescent="0.25">
      <c r="A79" s="40"/>
      <c r="B79" s="56" t="str">
        <f t="shared" si="41"/>
        <v/>
      </c>
      <c r="C79" s="57" t="str">
        <f t="shared" si="41"/>
        <v/>
      </c>
      <c r="D79" s="58" t="str">
        <f>IF(D18="","",IF(ISBLANK('5_Synthèse'!$A$10),0,D18*0.055))</f>
        <v/>
      </c>
      <c r="E79" s="203">
        <f t="shared" si="25"/>
        <v>0</v>
      </c>
      <c r="F79" s="40"/>
      <c r="G79" s="40"/>
      <c r="H79" s="40"/>
      <c r="I79" s="40">
        <v>68</v>
      </c>
      <c r="J79" s="52" t="s">
        <v>804</v>
      </c>
      <c r="K79" s="52" t="s">
        <v>93</v>
      </c>
      <c r="L79" s="40" t="str">
        <f>IF(COUNTIF('3_Dépenses_personnel'!$R$13:$R$58,J79)=0,"",$J79)</f>
        <v/>
      </c>
      <c r="M79" s="40" t="str">
        <f t="shared" si="48"/>
        <v/>
      </c>
      <c r="N79" s="40" t="str">
        <f t="shared" si="42"/>
        <v/>
      </c>
      <c r="O79" s="40" t="str">
        <f>IF(COUNTIF('2_Matériels_équipements'!G$12:G$61,$J79)=0,"",$J79)</f>
        <v/>
      </c>
      <c r="P79" s="40" t="str">
        <f t="shared" si="43"/>
        <v/>
      </c>
      <c r="Q79" s="40" t="str">
        <f t="shared" si="44"/>
        <v/>
      </c>
      <c r="R79" s="40" t="str">
        <f>IF(COUNTIF('1_Presta_service'!$W$12:$W$61,J79)=0,"",$J79)</f>
        <v/>
      </c>
      <c r="S79" s="40" t="str">
        <f t="shared" si="49"/>
        <v/>
      </c>
      <c r="T79" s="40" t="str">
        <f t="shared" si="45"/>
        <v/>
      </c>
      <c r="U79" s="40" t="str">
        <f>IF(COUNTIF('4_barème_de_travaux'!$E$13:$E$63,J79)=0,"",$J79)</f>
        <v/>
      </c>
      <c r="V79" s="40" t="str">
        <f t="shared" si="46"/>
        <v/>
      </c>
      <c r="W79" s="40" t="str">
        <f t="shared" si="47"/>
        <v/>
      </c>
      <c r="X79" s="40"/>
      <c r="Y79" s="40"/>
    </row>
    <row r="80" spans="1:25" ht="25.5" customHeight="1" x14ac:dyDescent="0.25">
      <c r="B80" s="56" t="str">
        <f t="shared" si="41"/>
        <v/>
      </c>
      <c r="C80" s="57" t="str">
        <f t="shared" si="41"/>
        <v/>
      </c>
      <c r="D80" s="58" t="str">
        <f>IF(D19="","",IF(ISBLANK('5_Synthèse'!$A$10),0,D19*0.055))</f>
        <v/>
      </c>
      <c r="E80" s="203">
        <f t="shared" si="25"/>
        <v>0</v>
      </c>
      <c r="I80" s="40">
        <v>69</v>
      </c>
      <c r="J80" s="34" t="s">
        <v>865</v>
      </c>
      <c r="K80" s="34" t="s">
        <v>945</v>
      </c>
      <c r="L80" s="32" t="str">
        <f>IF(COUNTIF('3_Dépenses_personnel'!$R$13:$R$58,J80)=0,"",$J80)</f>
        <v/>
      </c>
      <c r="M80" s="40" t="str">
        <f t="shared" si="48"/>
        <v/>
      </c>
      <c r="N80" s="32" t="str">
        <f t="shared" si="42"/>
        <v/>
      </c>
      <c r="O80" s="40" t="str">
        <f>IF(COUNTIF('2_Matériels_équipements'!G$12:G$61,$J80)=0,"",$J80)</f>
        <v/>
      </c>
      <c r="P80" s="32" t="str">
        <f t="shared" si="43"/>
        <v/>
      </c>
      <c r="Q80" s="32" t="str">
        <f t="shared" si="44"/>
        <v/>
      </c>
      <c r="R80" s="32" t="str">
        <f>IF(COUNTIF('1_Presta_service'!$W$12:$W$61,J80)=0,"",$J80)</f>
        <v/>
      </c>
      <c r="S80" s="40" t="str">
        <f t="shared" si="49"/>
        <v/>
      </c>
      <c r="T80" s="32" t="str">
        <f t="shared" si="45"/>
        <v/>
      </c>
      <c r="U80" s="32" t="str">
        <f>IF(COUNTIF('4_barème_de_travaux'!$E$13:$E$63,J80)=0,"",$J80)</f>
        <v/>
      </c>
      <c r="V80" s="32" t="str">
        <f t="shared" si="46"/>
        <v/>
      </c>
      <c r="W80" s="32" t="str">
        <f t="shared" si="47"/>
        <v/>
      </c>
      <c r="X80" s="32"/>
    </row>
    <row r="81" spans="2:24" ht="25.5" customHeight="1" x14ac:dyDescent="0.25">
      <c r="B81" s="56" t="str">
        <f t="shared" si="41"/>
        <v/>
      </c>
      <c r="C81" s="57" t="str">
        <f t="shared" si="41"/>
        <v/>
      </c>
      <c r="D81" s="58" t="str">
        <f>IF(D20="","",IF(ISBLANK('5_Synthèse'!$A$10),0,D20*0.055))</f>
        <v/>
      </c>
      <c r="E81" s="203">
        <f t="shared" si="25"/>
        <v>0</v>
      </c>
      <c r="G81" s="34"/>
      <c r="H81" s="32"/>
      <c r="I81" s="40">
        <v>70</v>
      </c>
      <c r="J81" s="207" t="s">
        <v>968</v>
      </c>
      <c r="K81" s="207" t="s">
        <v>945</v>
      </c>
      <c r="L81" s="32" t="str">
        <f>IF(COUNTIF('3_Dépenses_personnel'!$R$13:$R$58,J81)=0,"",$J81)</f>
        <v/>
      </c>
      <c r="M81" s="40" t="str">
        <f t="shared" si="48"/>
        <v/>
      </c>
      <c r="N81" s="32" t="str">
        <f t="shared" si="42"/>
        <v/>
      </c>
      <c r="O81" s="40" t="str">
        <f>IF(COUNTIF('2_Matériels_équipements'!G$12:G$61,$J81)=0,"",$J81)</f>
        <v/>
      </c>
      <c r="P81" s="32" t="str">
        <f t="shared" si="43"/>
        <v/>
      </c>
      <c r="Q81" s="32" t="str">
        <f t="shared" si="44"/>
        <v/>
      </c>
      <c r="R81" s="32" t="str">
        <f>IF(COUNTIF('1_Presta_service'!$W$12:$W$61,J81)=0,"",$J81)</f>
        <v/>
      </c>
      <c r="S81" s="40" t="str">
        <f t="shared" si="49"/>
        <v/>
      </c>
      <c r="T81" s="32" t="str">
        <f t="shared" si="45"/>
        <v/>
      </c>
      <c r="U81" s="32" t="str">
        <f>IF(COUNTIF('4_barème_de_travaux'!$E$13:$E$63,J81)=0,"",$J81)</f>
        <v/>
      </c>
      <c r="V81" s="32" t="str">
        <f t="shared" si="46"/>
        <v/>
      </c>
      <c r="W81" s="32" t="str">
        <f t="shared" si="47"/>
        <v/>
      </c>
      <c r="X81" s="32"/>
    </row>
    <row r="82" spans="2:24" ht="25.5" customHeight="1" x14ac:dyDescent="0.25">
      <c r="B82" s="56" t="str">
        <f t="shared" si="41"/>
        <v/>
      </c>
      <c r="C82" s="57" t="str">
        <f t="shared" si="41"/>
        <v/>
      </c>
      <c r="D82" s="58" t="str">
        <f>IF(D21="","",IF(ISBLANK('5_Synthèse'!$A$10),0,D21*0.055))</f>
        <v/>
      </c>
      <c r="E82" s="203">
        <f t="shared" si="25"/>
        <v>0</v>
      </c>
      <c r="H82" s="32"/>
      <c r="I82" s="40">
        <v>71</v>
      </c>
      <c r="J82" s="34" t="s">
        <v>907</v>
      </c>
      <c r="K82" s="34" t="s">
        <v>936</v>
      </c>
      <c r="L82" s="32" t="str">
        <f>IF(COUNTIF('3_Dépenses_personnel'!$R$13:$R$58,J82)=0,"",$J82)</f>
        <v/>
      </c>
      <c r="M82" s="40" t="str">
        <f t="shared" si="48"/>
        <v/>
      </c>
      <c r="N82" s="32" t="str">
        <f t="shared" si="42"/>
        <v/>
      </c>
      <c r="O82" s="40" t="str">
        <f>IF(COUNTIF('2_Matériels_équipements'!G$12:G$61,$J82)=0,"",$J82)</f>
        <v/>
      </c>
      <c r="P82" s="32" t="str">
        <f t="shared" si="43"/>
        <v/>
      </c>
      <c r="Q82" s="32" t="str">
        <f t="shared" si="44"/>
        <v/>
      </c>
      <c r="R82" s="32" t="str">
        <f>IF(COUNTIF('1_Presta_service'!$W$12:$W$61,J82)=0,"",$J82)</f>
        <v/>
      </c>
      <c r="S82" s="40" t="str">
        <f t="shared" si="49"/>
        <v/>
      </c>
      <c r="T82" s="32" t="str">
        <f t="shared" si="45"/>
        <v/>
      </c>
      <c r="U82" s="32" t="str">
        <f>IF(COUNTIF('4_barème_de_travaux'!$E$13:$E$63,J82)=0,"",$J82)</f>
        <v/>
      </c>
      <c r="V82" s="32" t="str">
        <f t="shared" si="46"/>
        <v/>
      </c>
      <c r="W82" s="32" t="str">
        <f t="shared" si="47"/>
        <v/>
      </c>
      <c r="X82" s="32"/>
    </row>
    <row r="83" spans="2:24" ht="25.5" customHeight="1" x14ac:dyDescent="0.25">
      <c r="B83" s="56" t="str">
        <f t="shared" si="41"/>
        <v/>
      </c>
      <c r="C83" s="57" t="str">
        <f t="shared" si="41"/>
        <v/>
      </c>
      <c r="D83" s="58" t="str">
        <f>IF(D22="","",IF(ISBLANK('5_Synthèse'!$A$10),0,D22*0.055))</f>
        <v/>
      </c>
      <c r="E83" s="203">
        <f t="shared" si="25"/>
        <v>0</v>
      </c>
      <c r="G83" s="18"/>
      <c r="H83" s="32"/>
      <c r="I83" s="40">
        <v>72</v>
      </c>
      <c r="J83" s="34" t="s">
        <v>969</v>
      </c>
      <c r="K83" s="34" t="s">
        <v>936</v>
      </c>
      <c r="L83" s="32" t="str">
        <f>IF(COUNTIF('3_Dépenses_personnel'!$R$13:$R$58,J83)=0,"",$J83)</f>
        <v/>
      </c>
      <c r="M83" s="40" t="str">
        <f t="shared" si="48"/>
        <v/>
      </c>
      <c r="N83" s="32" t="str">
        <f t="shared" si="42"/>
        <v/>
      </c>
      <c r="O83" s="40" t="str">
        <f>IF(COUNTIF('2_Matériels_équipements'!G$12:G$61,$J83)=0,"",$J83)</f>
        <v/>
      </c>
      <c r="P83" s="32" t="str">
        <f t="shared" si="43"/>
        <v/>
      </c>
      <c r="Q83" s="32" t="str">
        <f t="shared" si="44"/>
        <v/>
      </c>
      <c r="R83" s="32" t="str">
        <f>IF(COUNTIF('1_Presta_service'!$W$12:$W$61,J83)=0,"",$J83)</f>
        <v/>
      </c>
      <c r="S83" s="40" t="str">
        <f t="shared" si="49"/>
        <v/>
      </c>
      <c r="T83" s="32" t="str">
        <f t="shared" si="45"/>
        <v/>
      </c>
      <c r="U83" s="32" t="str">
        <f>IF(COUNTIF('4_barème_de_travaux'!$E$13:$E$63,J83)=0,"",$J83)</f>
        <v/>
      </c>
      <c r="V83" s="32" t="str">
        <f t="shared" si="46"/>
        <v/>
      </c>
      <c r="W83" s="32" t="str">
        <f t="shared" si="47"/>
        <v/>
      </c>
      <c r="X83" s="32"/>
    </row>
    <row r="84" spans="2:24" ht="25.5" customHeight="1" x14ac:dyDescent="0.25">
      <c r="B84" s="56" t="str">
        <f t="shared" si="41"/>
        <v/>
      </c>
      <c r="C84" s="57" t="str">
        <f t="shared" si="41"/>
        <v/>
      </c>
      <c r="D84" s="58" t="str">
        <f>IF(D23="","",IF(ISBLANK('5_Synthèse'!$A$10),0,D23*0.055))</f>
        <v/>
      </c>
      <c r="E84" s="203">
        <f t="shared" si="25"/>
        <v>0</v>
      </c>
      <c r="H84" s="32"/>
      <c r="I84" s="40">
        <v>73</v>
      </c>
      <c r="J84" s="34" t="s">
        <v>908</v>
      </c>
      <c r="K84" s="34" t="s">
        <v>937</v>
      </c>
      <c r="L84" s="32" t="str">
        <f>IF(COUNTIF('3_Dépenses_personnel'!$R$13:$R$58,J84)=0,"",$J84)</f>
        <v/>
      </c>
      <c r="M84" s="40" t="str">
        <f t="shared" si="48"/>
        <v/>
      </c>
      <c r="N84" s="32" t="str">
        <f t="shared" si="42"/>
        <v/>
      </c>
      <c r="O84" s="40" t="str">
        <f>IF(COUNTIF('2_Matériels_équipements'!G$12:G$61,$J84)=0,"",$J84)</f>
        <v/>
      </c>
      <c r="P84" s="32" t="str">
        <f t="shared" si="43"/>
        <v/>
      </c>
      <c r="Q84" s="32" t="str">
        <f t="shared" si="44"/>
        <v/>
      </c>
      <c r="R84" s="32" t="str">
        <f>IF(COUNTIF('1_Presta_service'!$W$12:$W$61,J84)=0,"",$J84)</f>
        <v/>
      </c>
      <c r="S84" s="40" t="str">
        <f t="shared" si="49"/>
        <v/>
      </c>
      <c r="T84" s="32" t="str">
        <f t="shared" si="45"/>
        <v/>
      </c>
      <c r="U84" s="32" t="str">
        <f>IF(COUNTIF('4_barème_de_travaux'!$E$13:$E$63,J84)=0,"",$J84)</f>
        <v/>
      </c>
      <c r="V84" s="32" t="str">
        <f t="shared" si="46"/>
        <v/>
      </c>
      <c r="W84" s="32" t="str">
        <f t="shared" si="47"/>
        <v/>
      </c>
      <c r="X84" s="32"/>
    </row>
    <row r="85" spans="2:24" ht="25.5" customHeight="1" x14ac:dyDescent="0.25">
      <c r="B85" s="32"/>
      <c r="C85" s="305" t="s">
        <v>995</v>
      </c>
      <c r="D85" s="305"/>
      <c r="E85" s="202">
        <f>IFERROR(SUMIF(E62:E84,1,D62:D84),"")</f>
        <v>0</v>
      </c>
      <c r="G85" s="18"/>
      <c r="H85" s="32"/>
      <c r="I85" s="40">
        <v>74</v>
      </c>
      <c r="J85" s="34" t="s">
        <v>970</v>
      </c>
      <c r="K85" s="34" t="s">
        <v>937</v>
      </c>
      <c r="L85" s="32" t="str">
        <f>IF(COUNTIF('3_Dépenses_personnel'!$R$13:$R$58,J85)=0,"",$J85)</f>
        <v/>
      </c>
      <c r="M85" s="40" t="str">
        <f t="shared" si="48"/>
        <v/>
      </c>
      <c r="N85" s="32" t="str">
        <f t="shared" si="42"/>
        <v/>
      </c>
      <c r="O85" s="40" t="str">
        <f>IF(COUNTIF('2_Matériels_équipements'!G$12:G$61,$J85)=0,"",$J85)</f>
        <v/>
      </c>
      <c r="P85" s="32" t="str">
        <f t="shared" si="43"/>
        <v/>
      </c>
      <c r="Q85" s="32" t="str">
        <f t="shared" si="44"/>
        <v/>
      </c>
      <c r="R85" s="32" t="str">
        <f>IF(COUNTIF('1_Presta_service'!$W$12:$W$61,J85)=0,"",$J85)</f>
        <v/>
      </c>
      <c r="S85" s="40" t="str">
        <f t="shared" si="49"/>
        <v/>
      </c>
      <c r="T85" s="32" t="str">
        <f t="shared" si="45"/>
        <v/>
      </c>
      <c r="U85" s="32" t="str">
        <f>IF(COUNTIF('4_barème_de_travaux'!$E$13:$E$63,J85)=0,"",$J85)</f>
        <v/>
      </c>
      <c r="V85" s="32" t="str">
        <f t="shared" si="46"/>
        <v/>
      </c>
      <c r="W85" s="32" t="str">
        <f t="shared" si="47"/>
        <v/>
      </c>
      <c r="X85" s="32"/>
    </row>
    <row r="86" spans="2:24" ht="26.25" customHeight="1" x14ac:dyDescent="0.25">
      <c r="H86" s="32"/>
      <c r="I86" s="40">
        <v>75</v>
      </c>
      <c r="J86" s="34" t="s">
        <v>909</v>
      </c>
      <c r="K86" s="34" t="s">
        <v>938</v>
      </c>
      <c r="L86" s="32" t="str">
        <f>IF(COUNTIF('3_Dépenses_personnel'!$R$13:$R$58,J86)=0,"",$J86)</f>
        <v/>
      </c>
      <c r="M86" s="40" t="str">
        <f t="shared" si="48"/>
        <v/>
      </c>
      <c r="N86" s="32" t="str">
        <f t="shared" si="42"/>
        <v/>
      </c>
      <c r="O86" s="40" t="str">
        <f>IF(COUNTIF('2_Matériels_équipements'!G$12:G$61,$J86)=0,"",$J86)</f>
        <v/>
      </c>
      <c r="P86" s="32" t="str">
        <f t="shared" si="43"/>
        <v/>
      </c>
      <c r="Q86" s="32" t="str">
        <f t="shared" si="44"/>
        <v/>
      </c>
      <c r="R86" s="32" t="str">
        <f>IF(COUNTIF('1_Presta_service'!$W$12:$W$61,J86)=0,"",$J86)</f>
        <v/>
      </c>
      <c r="S86" s="40" t="str">
        <f t="shared" si="49"/>
        <v/>
      </c>
      <c r="T86" s="32" t="str">
        <f t="shared" si="45"/>
        <v/>
      </c>
      <c r="U86" s="32" t="str">
        <f>IF(COUNTIF('4_barème_de_travaux'!$E$13:$E$63,J86)=0,"",$J86)</f>
        <v/>
      </c>
      <c r="V86" s="32" t="str">
        <f t="shared" si="46"/>
        <v/>
      </c>
      <c r="W86" s="32" t="str">
        <f t="shared" si="47"/>
        <v/>
      </c>
      <c r="X86" s="32"/>
    </row>
    <row r="87" spans="2:24" x14ac:dyDescent="0.25">
      <c r="B87" s="58" t="s">
        <v>805</v>
      </c>
      <c r="C87" s="58"/>
      <c r="D87" s="58">
        <f>D37+D25+D13+D61+D49+D74</f>
        <v>0</v>
      </c>
      <c r="G87" s="18"/>
      <c r="H87" s="32"/>
      <c r="I87" s="40">
        <v>76</v>
      </c>
      <c r="J87" s="34" t="s">
        <v>971</v>
      </c>
      <c r="K87" s="34" t="s">
        <v>938</v>
      </c>
      <c r="L87" s="32" t="str">
        <f>IF(COUNTIF('3_Dépenses_personnel'!$R$13:$R$58,J87)=0,"",$J87)</f>
        <v/>
      </c>
      <c r="M87" s="40" t="str">
        <f t="shared" si="48"/>
        <v/>
      </c>
      <c r="N87" s="32" t="str">
        <f t="shared" si="42"/>
        <v/>
      </c>
      <c r="O87" s="40" t="str">
        <f>IF(COUNTIF('2_Matériels_équipements'!G$12:G$61,$J87)=0,"",$J87)</f>
        <v/>
      </c>
      <c r="P87" s="32" t="str">
        <f t="shared" si="43"/>
        <v/>
      </c>
      <c r="Q87" s="32" t="str">
        <f t="shared" si="44"/>
        <v/>
      </c>
      <c r="R87" s="32" t="str">
        <f>IF(COUNTIF('1_Presta_service'!$W$12:$W$61,J87)=0,"",$J87)</f>
        <v/>
      </c>
      <c r="S87" s="40" t="str">
        <f t="shared" si="49"/>
        <v/>
      </c>
      <c r="T87" s="32" t="str">
        <f t="shared" si="45"/>
        <v/>
      </c>
      <c r="U87" s="32" t="str">
        <f>IF(COUNTIF('4_barème_de_travaux'!$E$13:$E$63,J87)=0,"",$J87)</f>
        <v/>
      </c>
      <c r="V87" s="32" t="str">
        <f t="shared" si="46"/>
        <v/>
      </c>
      <c r="W87" s="32" t="str">
        <f t="shared" si="47"/>
        <v/>
      </c>
      <c r="X87" s="32"/>
    </row>
    <row r="88" spans="2:24" x14ac:dyDescent="0.25">
      <c r="H88" s="32"/>
      <c r="I88" s="40">
        <v>77</v>
      </c>
      <c r="J88" s="34" t="s">
        <v>910</v>
      </c>
      <c r="K88" s="34" t="s">
        <v>939</v>
      </c>
      <c r="L88" s="32" t="str">
        <f>IF(COUNTIF('3_Dépenses_personnel'!$R$13:$R$58,J88)=0,"",$J88)</f>
        <v/>
      </c>
      <c r="M88" s="40" t="str">
        <f t="shared" si="48"/>
        <v/>
      </c>
      <c r="N88" s="32" t="str">
        <f t="shared" si="42"/>
        <v/>
      </c>
      <c r="O88" s="40" t="str">
        <f>IF(COUNTIF('2_Matériels_équipements'!G$12:G$61,$J88)=0,"",$J88)</f>
        <v/>
      </c>
      <c r="P88" s="32" t="str">
        <f t="shared" si="43"/>
        <v/>
      </c>
      <c r="Q88" s="32" t="str">
        <f t="shared" si="44"/>
        <v/>
      </c>
      <c r="R88" s="32" t="str">
        <f>IF(COUNTIF('1_Presta_service'!$W$12:$W$61,J88)=0,"",$J88)</f>
        <v/>
      </c>
      <c r="S88" s="40" t="str">
        <f t="shared" si="49"/>
        <v/>
      </c>
      <c r="T88" s="32" t="str">
        <f t="shared" si="45"/>
        <v/>
      </c>
      <c r="U88" s="32" t="str">
        <f>IF(COUNTIF('4_barème_de_travaux'!$E$13:$E$63,J88)=0,"",$J88)</f>
        <v/>
      </c>
      <c r="V88" s="32" t="str">
        <f t="shared" si="46"/>
        <v/>
      </c>
      <c r="W88" s="32" t="str">
        <f t="shared" si="47"/>
        <v/>
      </c>
      <c r="X88" s="32"/>
    </row>
    <row r="89" spans="2:24" x14ac:dyDescent="0.25">
      <c r="G89" s="18"/>
      <c r="H89" s="32"/>
      <c r="I89" s="40">
        <v>78</v>
      </c>
      <c r="J89" s="34" t="s">
        <v>972</v>
      </c>
      <c r="K89" s="34" t="s">
        <v>939</v>
      </c>
      <c r="L89" s="32" t="str">
        <f>IF(COUNTIF('3_Dépenses_personnel'!$R$13:$R$58,J89)=0,"",$J89)</f>
        <v/>
      </c>
      <c r="M89" s="40" t="str">
        <f t="shared" si="48"/>
        <v/>
      </c>
      <c r="N89" s="32" t="str">
        <f t="shared" si="42"/>
        <v/>
      </c>
      <c r="O89" s="40" t="str">
        <f>IF(COUNTIF('2_Matériels_équipements'!G$12:G$61,$J89)=0,"",$J89)</f>
        <v/>
      </c>
      <c r="P89" s="32" t="str">
        <f t="shared" si="43"/>
        <v/>
      </c>
      <c r="Q89" s="32" t="str">
        <f t="shared" si="44"/>
        <v/>
      </c>
      <c r="R89" s="32" t="str">
        <f>IF(COUNTIF('1_Presta_service'!$W$12:$W$61,J89)=0,"",$J89)</f>
        <v/>
      </c>
      <c r="S89" s="40" t="str">
        <f t="shared" si="49"/>
        <v/>
      </c>
      <c r="T89" s="32" t="str">
        <f t="shared" si="45"/>
        <v/>
      </c>
      <c r="U89" s="32" t="str">
        <f>IF(COUNTIF('4_barème_de_travaux'!$E$13:$E$63,J89)=0,"",$J89)</f>
        <v/>
      </c>
      <c r="V89" s="32" t="str">
        <f t="shared" si="46"/>
        <v/>
      </c>
      <c r="W89" s="32" t="str">
        <f t="shared" si="47"/>
        <v/>
      </c>
      <c r="X89" s="32"/>
    </row>
    <row r="90" spans="2:24" x14ac:dyDescent="0.25">
      <c r="H90" s="32"/>
      <c r="I90" s="40">
        <v>79</v>
      </c>
      <c r="J90" s="34" t="s">
        <v>911</v>
      </c>
      <c r="K90" s="34" t="s">
        <v>940</v>
      </c>
      <c r="L90" s="32" t="str">
        <f>IF(COUNTIF('3_Dépenses_personnel'!$R$13:$R$58,J90)=0,"",$J90)</f>
        <v/>
      </c>
      <c r="M90" s="40" t="str">
        <f t="shared" si="48"/>
        <v/>
      </c>
      <c r="N90" s="32" t="str">
        <f t="shared" si="42"/>
        <v/>
      </c>
      <c r="O90" s="40" t="str">
        <f>IF(COUNTIF('2_Matériels_équipements'!G$12:G$61,$J90)=0,"",$J90)</f>
        <v/>
      </c>
      <c r="P90" s="32" t="str">
        <f t="shared" si="43"/>
        <v/>
      </c>
      <c r="Q90" s="32" t="str">
        <f t="shared" si="44"/>
        <v/>
      </c>
      <c r="R90" s="32" t="str">
        <f>IF(COUNTIF('1_Presta_service'!$W$12:$W$61,J90)=0,"",$J90)</f>
        <v/>
      </c>
      <c r="S90" s="40" t="str">
        <f t="shared" si="49"/>
        <v/>
      </c>
      <c r="T90" s="32" t="str">
        <f t="shared" si="45"/>
        <v/>
      </c>
      <c r="U90" s="32" t="str">
        <f>IF(COUNTIF('4_barème_de_travaux'!$E$13:$E$63,J90)=0,"",$J90)</f>
        <v/>
      </c>
      <c r="V90" s="32" t="str">
        <f t="shared" si="46"/>
        <v/>
      </c>
      <c r="W90" s="32" t="str">
        <f t="shared" si="47"/>
        <v/>
      </c>
      <c r="X90" s="32"/>
    </row>
    <row r="91" spans="2:24" x14ac:dyDescent="0.25">
      <c r="G91" s="18"/>
      <c r="H91" s="32"/>
      <c r="I91" s="40">
        <v>80</v>
      </c>
      <c r="J91" s="34" t="s">
        <v>973</v>
      </c>
      <c r="K91" s="34" t="s">
        <v>940</v>
      </c>
      <c r="L91" s="32" t="str">
        <f>IF(COUNTIF('3_Dépenses_personnel'!$R$13:$R$58,J91)=0,"",$J91)</f>
        <v/>
      </c>
      <c r="M91" s="40" t="str">
        <f t="shared" si="48"/>
        <v/>
      </c>
      <c r="N91" s="32" t="str">
        <f t="shared" si="42"/>
        <v/>
      </c>
      <c r="O91" s="40" t="str">
        <f>IF(COUNTIF('2_Matériels_équipements'!G$12:G$61,$J91)=0,"",$J91)</f>
        <v/>
      </c>
      <c r="P91" s="32" t="str">
        <f t="shared" si="43"/>
        <v/>
      </c>
      <c r="Q91" s="32" t="str">
        <f t="shared" si="44"/>
        <v/>
      </c>
      <c r="R91" s="32" t="str">
        <f>IF(COUNTIF('1_Presta_service'!$W$12:$W$61,J91)=0,"",$J91)</f>
        <v/>
      </c>
      <c r="S91" s="40" t="str">
        <f t="shared" si="49"/>
        <v/>
      </c>
      <c r="T91" s="32" t="str">
        <f t="shared" si="45"/>
        <v/>
      </c>
      <c r="U91" s="32" t="str">
        <f>IF(COUNTIF('4_barème_de_travaux'!$E$13:$E$63,J91)=0,"",$J91)</f>
        <v/>
      </c>
      <c r="V91" s="32" t="str">
        <f t="shared" si="46"/>
        <v/>
      </c>
      <c r="W91" s="32" t="str">
        <f t="shared" si="47"/>
        <v/>
      </c>
      <c r="X91" s="32"/>
    </row>
    <row r="92" spans="2:24" x14ac:dyDescent="0.25">
      <c r="H92" s="32"/>
      <c r="I92" s="40">
        <v>81</v>
      </c>
      <c r="J92" s="34" t="s">
        <v>912</v>
      </c>
      <c r="K92" s="34" t="s">
        <v>941</v>
      </c>
      <c r="L92" s="32" t="str">
        <f>IF(COUNTIF('3_Dépenses_personnel'!$R$13:$R$58,J92)=0,"",$J92)</f>
        <v/>
      </c>
      <c r="M92" s="40" t="str">
        <f t="shared" si="48"/>
        <v/>
      </c>
      <c r="N92" s="32" t="str">
        <f t="shared" si="42"/>
        <v/>
      </c>
      <c r="O92" s="40" t="str">
        <f>IF(COUNTIF('2_Matériels_équipements'!G$12:G$61,$J92)=0,"",$J92)</f>
        <v/>
      </c>
      <c r="P92" s="32" t="str">
        <f t="shared" si="43"/>
        <v/>
      </c>
      <c r="Q92" s="32" t="str">
        <f t="shared" si="44"/>
        <v/>
      </c>
      <c r="R92" s="32" t="str">
        <f>IF(COUNTIF('1_Presta_service'!$W$12:$W$61,J92)=0,"",$J92)</f>
        <v/>
      </c>
      <c r="S92" s="40" t="str">
        <f t="shared" si="49"/>
        <v/>
      </c>
      <c r="T92" s="32" t="str">
        <f t="shared" si="45"/>
        <v/>
      </c>
      <c r="U92" s="32" t="str">
        <f>IF(COUNTIF('4_barème_de_travaux'!$E$13:$E$63,J92)=0,"",$J92)</f>
        <v/>
      </c>
      <c r="V92" s="32" t="str">
        <f t="shared" si="46"/>
        <v/>
      </c>
      <c r="W92" s="32" t="str">
        <f t="shared" si="47"/>
        <v/>
      </c>
      <c r="X92" s="32"/>
    </row>
    <row r="93" spans="2:24" x14ac:dyDescent="0.25">
      <c r="G93" s="18"/>
      <c r="H93" s="32"/>
      <c r="I93" s="40">
        <v>82</v>
      </c>
      <c r="J93" s="34" t="s">
        <v>974</v>
      </c>
      <c r="K93" s="34" t="s">
        <v>941</v>
      </c>
      <c r="L93" s="32" t="str">
        <f>IF(COUNTIF('3_Dépenses_personnel'!$R$13:$R$58,J93)=0,"",$J93)</f>
        <v/>
      </c>
      <c r="M93" s="40" t="str">
        <f t="shared" si="48"/>
        <v/>
      </c>
      <c r="N93" s="32" t="str">
        <f t="shared" si="42"/>
        <v/>
      </c>
      <c r="O93" s="40" t="str">
        <f>IF(COUNTIF('2_Matériels_équipements'!G$12:G$61,$J93)=0,"",$J93)</f>
        <v/>
      </c>
      <c r="P93" s="32" t="str">
        <f t="shared" si="43"/>
        <v/>
      </c>
      <c r="Q93" s="32" t="str">
        <f t="shared" si="44"/>
        <v/>
      </c>
      <c r="R93" s="32" t="str">
        <f>IF(COUNTIF('1_Presta_service'!$W$12:$W$61,J93)=0,"",$J93)</f>
        <v/>
      </c>
      <c r="S93" s="40" t="str">
        <f t="shared" si="49"/>
        <v/>
      </c>
      <c r="T93" s="32" t="str">
        <f t="shared" si="45"/>
        <v/>
      </c>
      <c r="U93" s="32" t="str">
        <f>IF(COUNTIF('4_barème_de_travaux'!$E$13:$E$63,J93)=0,"",$J93)</f>
        <v/>
      </c>
      <c r="V93" s="32" t="str">
        <f t="shared" si="46"/>
        <v/>
      </c>
      <c r="W93" s="32" t="str">
        <f t="shared" si="47"/>
        <v/>
      </c>
      <c r="X93" s="32"/>
    </row>
    <row r="94" spans="2:24" x14ac:dyDescent="0.25">
      <c r="H94" s="32"/>
      <c r="I94" s="40">
        <v>83</v>
      </c>
      <c r="J94" s="34" t="s">
        <v>913</v>
      </c>
      <c r="K94" s="34" t="s">
        <v>942</v>
      </c>
      <c r="L94" s="32" t="str">
        <f>IF(COUNTIF('3_Dépenses_personnel'!$R$13:$R$58,J94)=0,"",$J94)</f>
        <v/>
      </c>
      <c r="M94" s="40" t="str">
        <f t="shared" si="48"/>
        <v/>
      </c>
      <c r="N94" s="32" t="str">
        <f t="shared" si="42"/>
        <v/>
      </c>
      <c r="O94" s="40" t="str">
        <f>IF(COUNTIF('2_Matériels_équipements'!G$12:G$61,$J94)=0,"",$J94)</f>
        <v/>
      </c>
      <c r="P94" s="32" t="str">
        <f t="shared" si="43"/>
        <v/>
      </c>
      <c r="Q94" s="32" t="str">
        <f t="shared" si="44"/>
        <v/>
      </c>
      <c r="R94" s="32" t="str">
        <f>IF(COUNTIF('1_Presta_service'!$W$12:$W$61,J94)=0,"",$J94)</f>
        <v/>
      </c>
      <c r="S94" s="40" t="str">
        <f t="shared" si="49"/>
        <v/>
      </c>
      <c r="T94" s="32" t="str">
        <f t="shared" si="45"/>
        <v/>
      </c>
      <c r="U94" s="32" t="str">
        <f>IF(COUNTIF('4_barème_de_travaux'!$E$13:$E$63,J94)=0,"",$J94)</f>
        <v/>
      </c>
      <c r="V94" s="32" t="str">
        <f t="shared" si="46"/>
        <v/>
      </c>
      <c r="W94" s="32" t="str">
        <f t="shared" si="47"/>
        <v/>
      </c>
      <c r="X94" s="32"/>
    </row>
    <row r="95" spans="2:24" x14ac:dyDescent="0.25">
      <c r="G95" s="18"/>
      <c r="H95" s="32"/>
      <c r="I95" s="40">
        <v>84</v>
      </c>
      <c r="J95" s="34" t="s">
        <v>975</v>
      </c>
      <c r="K95" s="34" t="s">
        <v>942</v>
      </c>
      <c r="L95" s="32" t="str">
        <f>IF(COUNTIF('3_Dépenses_personnel'!$R$13:$R$58,J95)=0,"",$J95)</f>
        <v/>
      </c>
      <c r="M95" s="40" t="str">
        <f t="shared" si="48"/>
        <v/>
      </c>
      <c r="N95" s="32" t="str">
        <f t="shared" si="42"/>
        <v/>
      </c>
      <c r="O95" s="40" t="str">
        <f>IF(COUNTIF('2_Matériels_équipements'!G$12:G$61,$J95)=0,"",$J95)</f>
        <v/>
      </c>
      <c r="P95" s="32" t="str">
        <f t="shared" si="43"/>
        <v/>
      </c>
      <c r="Q95" s="32" t="str">
        <f t="shared" si="44"/>
        <v/>
      </c>
      <c r="R95" s="32" t="str">
        <f>IF(COUNTIF('1_Presta_service'!$W$12:$W$61,J95)=0,"",$J95)</f>
        <v/>
      </c>
      <c r="S95" s="40" t="str">
        <f t="shared" si="49"/>
        <v/>
      </c>
      <c r="T95" s="32" t="str">
        <f t="shared" si="45"/>
        <v/>
      </c>
      <c r="U95" s="32" t="str">
        <f>IF(COUNTIF('4_barème_de_travaux'!$E$13:$E$63,J95)=0,"",$J95)</f>
        <v/>
      </c>
      <c r="V95" s="32" t="str">
        <f t="shared" si="46"/>
        <v/>
      </c>
      <c r="W95" s="32" t="str">
        <f t="shared" si="47"/>
        <v/>
      </c>
      <c r="X95" s="32"/>
    </row>
    <row r="96" spans="2:24" x14ac:dyDescent="0.25">
      <c r="H96" s="32"/>
      <c r="I96" s="40">
        <v>85</v>
      </c>
      <c r="J96" s="34" t="s">
        <v>914</v>
      </c>
      <c r="K96" s="34" t="s">
        <v>943</v>
      </c>
      <c r="L96" s="32" t="str">
        <f>IF(COUNTIF('3_Dépenses_personnel'!$R$13:$R$58,J96)=0,"",$J96)</f>
        <v/>
      </c>
      <c r="M96" s="40" t="str">
        <f t="shared" si="48"/>
        <v/>
      </c>
      <c r="N96" s="32" t="str">
        <f t="shared" si="42"/>
        <v/>
      </c>
      <c r="O96" s="40" t="str">
        <f>IF(COUNTIF('2_Matériels_équipements'!G$12:G$61,$J96)=0,"",$J96)</f>
        <v/>
      </c>
      <c r="P96" s="32" t="str">
        <f t="shared" si="43"/>
        <v/>
      </c>
      <c r="Q96" s="32" t="str">
        <f t="shared" si="44"/>
        <v/>
      </c>
      <c r="R96" s="32" t="str">
        <f>IF(COUNTIF('1_Presta_service'!$W$12:$W$61,J96)=0,"",$J96)</f>
        <v/>
      </c>
      <c r="S96" s="40" t="str">
        <f t="shared" si="49"/>
        <v/>
      </c>
      <c r="T96" s="32" t="str">
        <f t="shared" si="45"/>
        <v/>
      </c>
      <c r="U96" s="32" t="str">
        <f>IF(COUNTIF('4_barème_de_travaux'!$E$13:$E$63,J96)=0,"",$J96)</f>
        <v/>
      </c>
      <c r="V96" s="32" t="str">
        <f t="shared" si="46"/>
        <v/>
      </c>
      <c r="W96" s="32" t="str">
        <f t="shared" si="47"/>
        <v/>
      </c>
      <c r="X96" s="32"/>
    </row>
    <row r="97" spans="7:24" x14ac:dyDescent="0.25">
      <c r="G97" s="18"/>
      <c r="H97" s="32"/>
      <c r="I97" s="40">
        <v>86</v>
      </c>
      <c r="J97" s="34" t="s">
        <v>976</v>
      </c>
      <c r="K97" s="34" t="s">
        <v>943</v>
      </c>
      <c r="L97" s="32" t="str">
        <f>IF(COUNTIF('3_Dépenses_personnel'!$R$13:$R$58,J97)=0,"",$J97)</f>
        <v/>
      </c>
      <c r="M97" s="40" t="str">
        <f t="shared" si="48"/>
        <v/>
      </c>
      <c r="N97" s="32" t="str">
        <f t="shared" si="42"/>
        <v/>
      </c>
      <c r="O97" s="40" t="str">
        <f>IF(COUNTIF('2_Matériels_équipements'!G$12:G$61,$J97)=0,"",$J97)</f>
        <v/>
      </c>
      <c r="P97" s="32" t="str">
        <f t="shared" si="43"/>
        <v/>
      </c>
      <c r="Q97" s="32" t="str">
        <f t="shared" si="44"/>
        <v/>
      </c>
      <c r="R97" s="32" t="str">
        <f>IF(COUNTIF('1_Presta_service'!$W$12:$W$61,J97)=0,"",$J97)</f>
        <v/>
      </c>
      <c r="S97" s="40" t="str">
        <f t="shared" si="49"/>
        <v/>
      </c>
      <c r="T97" s="32" t="str">
        <f t="shared" si="45"/>
        <v/>
      </c>
      <c r="U97" s="32" t="str">
        <f>IF(COUNTIF('4_barème_de_travaux'!$E$13:$E$63,J97)=0,"",$J97)</f>
        <v/>
      </c>
      <c r="V97" s="32" t="str">
        <f t="shared" si="46"/>
        <v/>
      </c>
      <c r="W97" s="32" t="str">
        <f t="shared" si="47"/>
        <v/>
      </c>
      <c r="X97" s="32"/>
    </row>
    <row r="98" spans="7:24" x14ac:dyDescent="0.25">
      <c r="H98" s="32"/>
      <c r="I98" s="40">
        <v>87</v>
      </c>
      <c r="J98" s="34" t="s">
        <v>915</v>
      </c>
      <c r="K98" s="34" t="s">
        <v>944</v>
      </c>
      <c r="L98" s="32" t="str">
        <f>IF(COUNTIF('3_Dépenses_personnel'!$R$13:$R$58,J98)=0,"",$J98)</f>
        <v/>
      </c>
      <c r="M98" s="40" t="str">
        <f t="shared" si="48"/>
        <v/>
      </c>
      <c r="N98" s="32" t="str">
        <f t="shared" si="42"/>
        <v/>
      </c>
      <c r="O98" s="40" t="str">
        <f>IF(COUNTIF('2_Matériels_équipements'!G$12:G$61,$J98)=0,"",$J98)</f>
        <v/>
      </c>
      <c r="P98" s="32" t="str">
        <f t="shared" si="43"/>
        <v/>
      </c>
      <c r="Q98" s="32" t="str">
        <f t="shared" si="44"/>
        <v/>
      </c>
      <c r="R98" s="32" t="str">
        <f>IF(COUNTIF('1_Presta_service'!$W$12:$W$61,J98)=0,"",$J98)</f>
        <v/>
      </c>
      <c r="S98" s="40" t="str">
        <f t="shared" si="49"/>
        <v/>
      </c>
      <c r="T98" s="32" t="str">
        <f t="shared" si="45"/>
        <v/>
      </c>
      <c r="U98" s="32" t="str">
        <f>IF(COUNTIF('4_barème_de_travaux'!$E$13:$E$63,J98)=0,"",$J98)</f>
        <v/>
      </c>
      <c r="V98" s="32" t="str">
        <f t="shared" si="46"/>
        <v/>
      </c>
      <c r="W98" s="32" t="str">
        <f t="shared" si="47"/>
        <v/>
      </c>
      <c r="X98" s="32"/>
    </row>
    <row r="99" spans="7:24" x14ac:dyDescent="0.25">
      <c r="G99" s="18"/>
      <c r="H99" s="32"/>
      <c r="I99" s="40">
        <v>88</v>
      </c>
      <c r="J99" s="34" t="s">
        <v>977</v>
      </c>
      <c r="K99" s="34" t="s">
        <v>944</v>
      </c>
      <c r="L99" s="32" t="str">
        <f>IF(COUNTIF('3_Dépenses_personnel'!$R$13:$R$58,J99)=0,"",$J99)</f>
        <v/>
      </c>
      <c r="M99" s="40" t="str">
        <f t="shared" si="48"/>
        <v/>
      </c>
      <c r="N99" s="32" t="str">
        <f t="shared" si="42"/>
        <v/>
      </c>
      <c r="O99" s="40" t="str">
        <f>IF(COUNTIF('2_Matériels_équipements'!G$12:G$61,$J99)=0,"",$J99)</f>
        <v/>
      </c>
      <c r="P99" s="32" t="str">
        <f t="shared" si="43"/>
        <v/>
      </c>
      <c r="Q99" s="32" t="str">
        <f t="shared" si="44"/>
        <v/>
      </c>
      <c r="R99" s="32" t="str">
        <f>IF(COUNTIF('1_Presta_service'!$W$12:$W$61,J99)=0,"",$J99)</f>
        <v/>
      </c>
      <c r="S99" s="40" t="str">
        <f t="shared" si="49"/>
        <v/>
      </c>
      <c r="T99" s="32" t="str">
        <f t="shared" si="45"/>
        <v/>
      </c>
      <c r="U99" s="32" t="str">
        <f>IF(COUNTIF('4_barème_de_travaux'!$E$13:$E$63,J99)=0,"",$J99)</f>
        <v/>
      </c>
      <c r="V99" s="32" t="str">
        <f t="shared" si="46"/>
        <v/>
      </c>
      <c r="W99" s="32" t="str">
        <f t="shared" si="47"/>
        <v/>
      </c>
      <c r="X99" s="32"/>
    </row>
    <row r="100" spans="7:24" x14ac:dyDescent="0.25">
      <c r="H100" s="32"/>
      <c r="I100" s="40">
        <v>89</v>
      </c>
      <c r="J100" s="34" t="s">
        <v>916</v>
      </c>
      <c r="K100" s="34" t="s">
        <v>946</v>
      </c>
      <c r="L100" s="32" t="str">
        <f>IF(COUNTIF('3_Dépenses_personnel'!$R$13:$R$58,J100)=0,"",$J100)</f>
        <v/>
      </c>
      <c r="M100" s="40" t="str">
        <f t="shared" si="48"/>
        <v/>
      </c>
      <c r="N100" s="32" t="str">
        <f t="shared" si="42"/>
        <v/>
      </c>
      <c r="O100" s="40" t="str">
        <f>IF(COUNTIF('2_Matériels_équipements'!G$12:G$61,$J100)=0,"",$J100)</f>
        <v/>
      </c>
      <c r="P100" s="32" t="str">
        <f t="shared" si="43"/>
        <v/>
      </c>
      <c r="Q100" s="32" t="str">
        <f t="shared" si="44"/>
        <v/>
      </c>
      <c r="R100" s="32" t="str">
        <f>IF(COUNTIF('1_Presta_service'!$W$12:$W$61,J100)=0,"",$J100)</f>
        <v/>
      </c>
      <c r="S100" s="40" t="str">
        <f t="shared" si="49"/>
        <v/>
      </c>
      <c r="T100" s="32" t="str">
        <f t="shared" si="45"/>
        <v/>
      </c>
      <c r="U100" s="32" t="str">
        <f>IF(COUNTIF('4_barème_de_travaux'!$E$13:$E$63,J100)=0,"",$J100)</f>
        <v/>
      </c>
      <c r="V100" s="32" t="str">
        <f t="shared" si="46"/>
        <v/>
      </c>
      <c r="W100" s="32" t="str">
        <f t="shared" si="47"/>
        <v/>
      </c>
      <c r="X100" s="32"/>
    </row>
    <row r="101" spans="7:24" x14ac:dyDescent="0.25">
      <c r="G101" s="18"/>
      <c r="H101" s="32"/>
      <c r="I101" s="40">
        <v>90</v>
      </c>
      <c r="J101" s="34" t="s">
        <v>978</v>
      </c>
      <c r="K101" s="34" t="s">
        <v>946</v>
      </c>
      <c r="L101" s="32" t="str">
        <f>IF(COUNTIF('3_Dépenses_personnel'!$R$13:$R$58,J101)=0,"",$J101)</f>
        <v/>
      </c>
      <c r="M101" s="40" t="str">
        <f t="shared" si="48"/>
        <v/>
      </c>
      <c r="N101" s="32" t="str">
        <f t="shared" si="42"/>
        <v/>
      </c>
      <c r="O101" s="40" t="str">
        <f>IF(COUNTIF('2_Matériels_équipements'!G$12:G$61,$J101)=0,"",$J101)</f>
        <v/>
      </c>
      <c r="P101" s="32" t="str">
        <f t="shared" si="43"/>
        <v/>
      </c>
      <c r="Q101" s="32" t="str">
        <f t="shared" si="44"/>
        <v/>
      </c>
      <c r="R101" s="32" t="str">
        <f>IF(COUNTIF('1_Presta_service'!$W$12:$W$61,J101)=0,"",$J101)</f>
        <v/>
      </c>
      <c r="S101" s="40" t="str">
        <f t="shared" si="49"/>
        <v/>
      </c>
      <c r="T101" s="32" t="str">
        <f t="shared" si="45"/>
        <v/>
      </c>
      <c r="U101" s="32" t="str">
        <f>IF(COUNTIF('4_barème_de_travaux'!$E$13:$E$63,J101)=0,"",$J101)</f>
        <v/>
      </c>
      <c r="V101" s="32" t="str">
        <f t="shared" si="46"/>
        <v/>
      </c>
      <c r="W101" s="32" t="str">
        <f t="shared" si="47"/>
        <v/>
      </c>
      <c r="X101" s="32"/>
    </row>
    <row r="102" spans="7:24" x14ac:dyDescent="0.25">
      <c r="H102" s="32"/>
      <c r="I102" s="40">
        <v>91</v>
      </c>
      <c r="J102" s="34" t="s">
        <v>917</v>
      </c>
      <c r="K102" s="34" t="s">
        <v>947</v>
      </c>
      <c r="L102" s="32" t="str">
        <f>IF(COUNTIF('3_Dépenses_personnel'!$R$13:$R$58,J102)=0,"",$J102)</f>
        <v/>
      </c>
      <c r="M102" s="40" t="str">
        <f t="shared" si="48"/>
        <v/>
      </c>
      <c r="N102" s="32" t="str">
        <f t="shared" si="42"/>
        <v/>
      </c>
      <c r="O102" s="40" t="str">
        <f>IF(COUNTIF('2_Matériels_équipements'!G$12:G$61,$J102)=0,"",$J102)</f>
        <v/>
      </c>
      <c r="P102" s="32" t="str">
        <f t="shared" si="43"/>
        <v/>
      </c>
      <c r="Q102" s="32" t="str">
        <f t="shared" si="44"/>
        <v/>
      </c>
      <c r="R102" s="32" t="str">
        <f>IF(COUNTIF('1_Presta_service'!$W$12:$W$61,J102)=0,"",$J102)</f>
        <v/>
      </c>
      <c r="S102" s="40" t="str">
        <f t="shared" si="49"/>
        <v/>
      </c>
      <c r="T102" s="32" t="str">
        <f t="shared" si="45"/>
        <v/>
      </c>
      <c r="U102" s="32" t="str">
        <f>IF(COUNTIF('4_barème_de_travaux'!$E$13:$E$63,J102)=0,"",$J102)</f>
        <v/>
      </c>
      <c r="V102" s="32" t="str">
        <f t="shared" si="46"/>
        <v/>
      </c>
      <c r="W102" s="32" t="str">
        <f t="shared" si="47"/>
        <v/>
      </c>
      <c r="X102" s="32"/>
    </row>
    <row r="103" spans="7:24" x14ac:dyDescent="0.25">
      <c r="G103" s="32"/>
      <c r="H103" s="32"/>
      <c r="I103" s="40">
        <v>92</v>
      </c>
      <c r="J103" s="34" t="s">
        <v>979</v>
      </c>
      <c r="K103" s="34" t="s">
        <v>947</v>
      </c>
      <c r="L103" s="32" t="str">
        <f>IF(COUNTIF('3_Dépenses_personnel'!$R$13:$R$58,J103)=0,"",$J103)</f>
        <v/>
      </c>
      <c r="M103" s="40" t="str">
        <f t="shared" si="48"/>
        <v/>
      </c>
      <c r="N103" s="32" t="str">
        <f t="shared" si="42"/>
        <v/>
      </c>
      <c r="O103" s="40" t="str">
        <f>IF(COUNTIF('2_Matériels_équipements'!G$12:G$61,$J103)=0,"",$J103)</f>
        <v/>
      </c>
      <c r="P103" s="32" t="str">
        <f t="shared" si="43"/>
        <v/>
      </c>
      <c r="Q103" s="32" t="str">
        <f t="shared" si="44"/>
        <v/>
      </c>
      <c r="R103" s="32" t="str">
        <f>IF(COUNTIF('1_Presta_service'!$W$12:$W$61,J103)=0,"",$J103)</f>
        <v/>
      </c>
      <c r="S103" s="40" t="str">
        <f t="shared" si="49"/>
        <v/>
      </c>
      <c r="T103" s="32" t="str">
        <f t="shared" si="45"/>
        <v/>
      </c>
      <c r="U103" s="32" t="str">
        <f>IF(COUNTIF('4_barème_de_travaux'!$E$13:$E$63,J103)=0,"",$J103)</f>
        <v/>
      </c>
      <c r="V103" s="32" t="str">
        <f t="shared" si="46"/>
        <v/>
      </c>
      <c r="W103" s="32" t="str">
        <f t="shared" si="47"/>
        <v/>
      </c>
      <c r="X103" s="32"/>
    </row>
    <row r="104" spans="7:24" x14ac:dyDescent="0.25">
      <c r="H104" s="32"/>
      <c r="I104" s="40">
        <v>93</v>
      </c>
      <c r="J104" s="34" t="s">
        <v>918</v>
      </c>
      <c r="K104" s="34" t="s">
        <v>948</v>
      </c>
      <c r="L104" s="32" t="str">
        <f>IF(COUNTIF('3_Dépenses_personnel'!$R$13:$R$58,J104)=0,"",$J104)</f>
        <v/>
      </c>
      <c r="M104" s="40" t="str">
        <f t="shared" si="48"/>
        <v/>
      </c>
      <c r="N104" s="32" t="str">
        <f t="shared" si="42"/>
        <v/>
      </c>
      <c r="O104" s="40" t="str">
        <f>IF(COUNTIF('2_Matériels_équipements'!G$12:G$61,$J104)=0,"",$J104)</f>
        <v/>
      </c>
      <c r="P104" s="32" t="str">
        <f t="shared" si="43"/>
        <v/>
      </c>
      <c r="Q104" s="32" t="str">
        <f t="shared" si="44"/>
        <v/>
      </c>
      <c r="R104" s="32" t="str">
        <f>IF(COUNTIF('1_Presta_service'!$W$12:$W$61,J104)=0,"",$J104)</f>
        <v/>
      </c>
      <c r="S104" s="40" t="str">
        <f t="shared" si="49"/>
        <v/>
      </c>
      <c r="T104" s="32" t="str">
        <f t="shared" si="45"/>
        <v/>
      </c>
      <c r="U104" s="32" t="str">
        <f>IF(COUNTIF('4_barème_de_travaux'!$E$13:$E$63,J104)=0,"",$J104)</f>
        <v/>
      </c>
      <c r="V104" s="32" t="str">
        <f t="shared" si="46"/>
        <v/>
      </c>
      <c r="W104" s="32" t="str">
        <f t="shared" si="47"/>
        <v/>
      </c>
      <c r="X104" s="32"/>
    </row>
    <row r="105" spans="7:24" x14ac:dyDescent="0.25">
      <c r="G105" s="32"/>
      <c r="H105" s="32"/>
      <c r="I105" s="40">
        <v>94</v>
      </c>
      <c r="J105" s="34" t="s">
        <v>980</v>
      </c>
      <c r="K105" s="34" t="s">
        <v>948</v>
      </c>
      <c r="L105" s="32" t="str">
        <f>IF(COUNTIF('3_Dépenses_personnel'!$R$13:$R$58,J105)=0,"",$J105)</f>
        <v/>
      </c>
      <c r="M105" s="40" t="str">
        <f t="shared" si="48"/>
        <v/>
      </c>
      <c r="N105" s="32" t="str">
        <f t="shared" si="42"/>
        <v/>
      </c>
      <c r="O105" s="40" t="str">
        <f>IF(COUNTIF('2_Matériels_équipements'!G$12:G$61,$J105)=0,"",$J105)</f>
        <v/>
      </c>
      <c r="P105" s="32" t="str">
        <f t="shared" si="43"/>
        <v/>
      </c>
      <c r="Q105" s="32" t="str">
        <f t="shared" si="44"/>
        <v/>
      </c>
      <c r="R105" s="32" t="str">
        <f>IF(COUNTIF('1_Presta_service'!$W$12:$W$61,J105)=0,"",$J105)</f>
        <v/>
      </c>
      <c r="S105" s="40" t="str">
        <f t="shared" si="49"/>
        <v/>
      </c>
      <c r="T105" s="32" t="str">
        <f t="shared" si="45"/>
        <v/>
      </c>
      <c r="U105" s="32" t="str">
        <f>IF(COUNTIF('4_barème_de_travaux'!$E$13:$E$63,J105)=0,"",$J105)</f>
        <v/>
      </c>
      <c r="V105" s="32" t="str">
        <f t="shared" si="46"/>
        <v/>
      </c>
      <c r="W105" s="32" t="str">
        <f t="shared" si="47"/>
        <v/>
      </c>
      <c r="X105" s="32"/>
    </row>
    <row r="106" spans="7:24" x14ac:dyDescent="0.25">
      <c r="H106" s="32"/>
      <c r="I106" s="40">
        <v>95</v>
      </c>
      <c r="J106" s="34" t="s">
        <v>953</v>
      </c>
      <c r="K106" s="34" t="s">
        <v>949</v>
      </c>
      <c r="L106" s="32" t="str">
        <f>IF(COUNTIF('3_Dépenses_personnel'!$R$13:$R$58,J106)=0,"",$J106)</f>
        <v/>
      </c>
      <c r="M106" s="40" t="str">
        <f t="shared" si="48"/>
        <v/>
      </c>
      <c r="N106" s="32" t="str">
        <f t="shared" si="42"/>
        <v/>
      </c>
      <c r="O106" s="40" t="str">
        <f>IF(COUNTIF('2_Matériels_équipements'!G$12:G$61,$J106)=0,"",$J106)</f>
        <v/>
      </c>
      <c r="P106" s="32" t="str">
        <f t="shared" si="43"/>
        <v/>
      </c>
      <c r="Q106" s="32" t="str">
        <f t="shared" si="44"/>
        <v/>
      </c>
      <c r="R106" s="32" t="str">
        <f>IF(COUNTIF('1_Presta_service'!$W$12:$W$61,J106)=0,"",$J106)</f>
        <v/>
      </c>
      <c r="S106" s="40" t="str">
        <f t="shared" si="49"/>
        <v/>
      </c>
      <c r="T106" s="32" t="str">
        <f t="shared" si="45"/>
        <v/>
      </c>
      <c r="U106" s="32" t="str">
        <f>IF(COUNTIF('4_barème_de_travaux'!$E$13:$E$63,J106)=0,"",$J106)</f>
        <v/>
      </c>
      <c r="V106" s="32" t="str">
        <f t="shared" si="46"/>
        <v/>
      </c>
      <c r="W106" s="32" t="str">
        <f t="shared" si="47"/>
        <v/>
      </c>
      <c r="X106" s="32"/>
    </row>
    <row r="107" spans="7:24" x14ac:dyDescent="0.25">
      <c r="G107" s="32"/>
      <c r="H107" s="32"/>
      <c r="I107" s="40">
        <v>96</v>
      </c>
      <c r="J107" s="34" t="s">
        <v>981</v>
      </c>
      <c r="K107" s="34" t="s">
        <v>949</v>
      </c>
      <c r="L107" s="32" t="str">
        <f>IF(COUNTIF('3_Dépenses_personnel'!$R$13:$R$58,J107)=0,"",$J107)</f>
        <v/>
      </c>
      <c r="M107" s="40" t="str">
        <f t="shared" si="48"/>
        <v/>
      </c>
      <c r="N107" s="32" t="str">
        <f t="shared" si="42"/>
        <v/>
      </c>
      <c r="O107" s="40" t="str">
        <f>IF(COUNTIF('2_Matériels_équipements'!G$12:G$61,$J107)=0,"",$J107)</f>
        <v/>
      </c>
      <c r="P107" s="32" t="str">
        <f t="shared" si="43"/>
        <v/>
      </c>
      <c r="Q107" s="32" t="str">
        <f t="shared" si="44"/>
        <v/>
      </c>
      <c r="R107" s="32" t="str">
        <f>IF(COUNTIF('1_Presta_service'!$W$12:$W$61,J107)=0,"",$J107)</f>
        <v/>
      </c>
      <c r="S107" s="40" t="str">
        <f t="shared" si="49"/>
        <v/>
      </c>
      <c r="T107" s="32" t="str">
        <f t="shared" si="45"/>
        <v/>
      </c>
      <c r="U107" s="32" t="str">
        <f>IF(COUNTIF('4_barème_de_travaux'!$E$13:$E$63,J107)=0,"",$J107)</f>
        <v/>
      </c>
      <c r="V107" s="32" t="str">
        <f t="shared" si="46"/>
        <v/>
      </c>
      <c r="W107" s="32" t="str">
        <f t="shared" si="47"/>
        <v/>
      </c>
      <c r="X107" s="32"/>
    </row>
    <row r="108" spans="7:24" x14ac:dyDescent="0.25">
      <c r="H108" s="32"/>
      <c r="I108" s="40">
        <v>97</v>
      </c>
      <c r="J108" s="34" t="s">
        <v>954</v>
      </c>
      <c r="K108" s="34" t="s">
        <v>950</v>
      </c>
      <c r="L108" s="32" t="str">
        <f>IF(COUNTIF('3_Dépenses_personnel'!$R$13:$R$58,J108)=0,"",$J108)</f>
        <v/>
      </c>
      <c r="M108" s="40" t="str">
        <f t="shared" si="48"/>
        <v/>
      </c>
      <c r="N108" s="32" t="str">
        <f t="shared" si="42"/>
        <v/>
      </c>
      <c r="O108" s="40" t="str">
        <f>IF(COUNTIF('2_Matériels_équipements'!G$12:G$61,$J108)=0,"",$J108)</f>
        <v/>
      </c>
      <c r="P108" s="32" t="str">
        <f t="shared" si="43"/>
        <v/>
      </c>
      <c r="Q108" s="32" t="str">
        <f t="shared" si="44"/>
        <v/>
      </c>
      <c r="R108" s="32" t="str">
        <f>IF(COUNTIF('1_Presta_service'!$W$12:$W$61,J108)=0,"",$J108)</f>
        <v/>
      </c>
      <c r="S108" s="40" t="str">
        <f t="shared" si="49"/>
        <v/>
      </c>
      <c r="T108" s="32" t="str">
        <f t="shared" si="45"/>
        <v/>
      </c>
      <c r="U108" s="32" t="str">
        <f>IF(COUNTIF('4_barème_de_travaux'!$E$13:$E$63,J108)=0,"",$J108)</f>
        <v/>
      </c>
      <c r="V108" s="32" t="str">
        <f t="shared" si="46"/>
        <v/>
      </c>
      <c r="W108" s="32" t="str">
        <f t="shared" si="47"/>
        <v/>
      </c>
      <c r="X108" s="32"/>
    </row>
    <row r="109" spans="7:24" x14ac:dyDescent="0.25">
      <c r="G109" s="32"/>
      <c r="H109" s="32"/>
      <c r="I109" s="40">
        <v>98</v>
      </c>
      <c r="J109" s="207" t="s">
        <v>982</v>
      </c>
      <c r="K109" s="207" t="s">
        <v>950</v>
      </c>
      <c r="L109" s="32" t="str">
        <f>IF(COUNTIF('3_Dépenses_personnel'!$R$13:$R$58,J109)=0,"",$J109)</f>
        <v/>
      </c>
      <c r="M109" s="40" t="str">
        <f t="shared" si="48"/>
        <v/>
      </c>
      <c r="N109" s="32" t="str">
        <f t="shared" si="42"/>
        <v/>
      </c>
      <c r="O109" s="40" t="str">
        <f>IF(COUNTIF('2_Matériels_équipements'!G$12:G$61,$J109)=0,"",$J109)</f>
        <v/>
      </c>
      <c r="P109" s="32" t="str">
        <f t="shared" si="43"/>
        <v/>
      </c>
      <c r="Q109" s="32" t="str">
        <f t="shared" si="44"/>
        <v/>
      </c>
      <c r="R109" s="32" t="str">
        <f>IF(COUNTIF('1_Presta_service'!$W$12:$W$61,J109)=0,"",$J109)</f>
        <v/>
      </c>
      <c r="S109" s="40" t="str">
        <f t="shared" si="49"/>
        <v/>
      </c>
      <c r="T109" s="32" t="str">
        <f t="shared" si="45"/>
        <v/>
      </c>
      <c r="U109" s="32" t="str">
        <f>IF(COUNTIF('4_barème_de_travaux'!$E$13:$E$63,J109)=0,"",$J109)</f>
        <v/>
      </c>
      <c r="V109" s="32" t="str">
        <f t="shared" si="46"/>
        <v/>
      </c>
      <c r="W109" s="32" t="str">
        <f t="shared" si="47"/>
        <v/>
      </c>
      <c r="X109" s="32"/>
    </row>
    <row r="110" spans="7:24" x14ac:dyDescent="0.25">
      <c r="H110" s="32"/>
      <c r="I110" s="40">
        <v>99</v>
      </c>
      <c r="J110" s="34"/>
      <c r="K110" s="34"/>
      <c r="L110" s="32" t="str">
        <f>IF(COUNTIF('3_Dépenses_personnel'!$R$13:$R$58,J110)=0,"",$J110)</f>
        <v/>
      </c>
      <c r="M110" s="40" t="str">
        <f t="shared" si="48"/>
        <v/>
      </c>
      <c r="N110" s="32" t="str">
        <f t="shared" si="42"/>
        <v/>
      </c>
      <c r="O110" s="40" t="str">
        <f>IF(COUNTIF('2_Matériels_équipements'!G$12:G$61,$J110)=0,"",$J110)</f>
        <v/>
      </c>
      <c r="P110" s="32" t="str">
        <f t="shared" si="43"/>
        <v/>
      </c>
      <c r="Q110" s="32" t="str">
        <f t="shared" si="44"/>
        <v/>
      </c>
      <c r="R110" s="32" t="str">
        <f>IF(COUNTIF('1_Presta_service'!$W$12:$W$61,J110)=0,"",$J110)</f>
        <v/>
      </c>
      <c r="S110" s="40" t="str">
        <f t="shared" si="49"/>
        <v/>
      </c>
      <c r="T110" s="32" t="str">
        <f t="shared" si="45"/>
        <v/>
      </c>
      <c r="U110" s="32" t="str">
        <f>IF(COUNTIF('4_barème_de_travaux'!$E$13:$E$63,J110)=0,"",$J110)</f>
        <v/>
      </c>
      <c r="V110" s="32" t="str">
        <f t="shared" si="46"/>
        <v/>
      </c>
      <c r="W110" s="32" t="str">
        <f t="shared" si="47"/>
        <v/>
      </c>
      <c r="X110" s="32"/>
    </row>
    <row r="111" spans="7:24" x14ac:dyDescent="0.25">
      <c r="H111" s="32"/>
      <c r="I111" s="40">
        <v>100</v>
      </c>
      <c r="J111" s="34"/>
      <c r="K111" s="34"/>
      <c r="L111" s="32" t="str">
        <f>IF(COUNTIF('3_Dépenses_personnel'!$R$13:$R$58,J111)=0,"",$J111)</f>
        <v/>
      </c>
      <c r="M111" s="40" t="str">
        <f t="shared" si="48"/>
        <v/>
      </c>
      <c r="N111" s="32" t="str">
        <f t="shared" si="42"/>
        <v/>
      </c>
      <c r="O111" s="40" t="str">
        <f>IF(COUNTIF('2_Matériels_équipements'!G$12:G$61,$J111)=0,"",$J111)</f>
        <v/>
      </c>
      <c r="P111" s="32" t="str">
        <f t="shared" si="43"/>
        <v/>
      </c>
      <c r="Q111" s="32" t="str">
        <f t="shared" si="44"/>
        <v/>
      </c>
      <c r="R111" s="32" t="str">
        <f>IF(COUNTIF('1_Presta_service'!$W$12:$W$61,J111)=0,"",$J111)</f>
        <v/>
      </c>
      <c r="S111" s="40" t="str">
        <f t="shared" si="49"/>
        <v/>
      </c>
      <c r="T111" s="32" t="str">
        <f t="shared" si="45"/>
        <v/>
      </c>
      <c r="U111" s="32" t="str">
        <f>IF(COUNTIF('4_barème_de_travaux'!$E$13:$E$63,J111)=0,"",$J111)</f>
        <v/>
      </c>
      <c r="V111" s="32" t="str">
        <f t="shared" si="46"/>
        <v/>
      </c>
      <c r="W111" s="32" t="str">
        <f t="shared" si="47"/>
        <v/>
      </c>
      <c r="X111" s="32"/>
    </row>
  </sheetData>
  <sheetProtection sheet="1" formatRows="0" insertColumns="0"/>
  <autoFilter ref="B12:D67" xr:uid="{E3B6096C-634B-4EE8-B598-74BE796EA463}"/>
  <sortState xmlns:xlrd2="http://schemas.microsoft.com/office/spreadsheetml/2017/richdata2" ref="J12:K111">
    <sortCondition ref="J12:J111"/>
  </sortState>
  <mergeCells count="9">
    <mergeCell ref="C85:D85"/>
    <mergeCell ref="R11:T11"/>
    <mergeCell ref="U11:W11"/>
    <mergeCell ref="B6:C6"/>
    <mergeCell ref="B7:C7"/>
    <mergeCell ref="J11:K11"/>
    <mergeCell ref="L11:N11"/>
    <mergeCell ref="O11:Q11"/>
    <mergeCell ref="B8:C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0eb00fe-dd4f-4b25-b016-3cd9562c26c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0BDA4A49A7E544B708AA5761861D9A" ma:contentTypeVersion="14" ma:contentTypeDescription="Crée un document." ma:contentTypeScope="" ma:versionID="ddc44ee520170fac54cfa9a552bf46a7">
  <xsd:schema xmlns:xsd="http://www.w3.org/2001/XMLSchema" xmlns:xs="http://www.w3.org/2001/XMLSchema" xmlns:p="http://schemas.microsoft.com/office/2006/metadata/properties" xmlns:ns3="2b9cca07-4354-47b0-9c3d-f6a6c97b5234" xmlns:ns4="70eb00fe-dd4f-4b25-b016-3cd9562c26c5" targetNamespace="http://schemas.microsoft.com/office/2006/metadata/properties" ma:root="true" ma:fieldsID="cca04a4be2daa528f3f1d9f0a737317a" ns3:_="" ns4:_="">
    <xsd:import namespace="2b9cca07-4354-47b0-9c3d-f6a6c97b5234"/>
    <xsd:import namespace="70eb00fe-dd4f-4b25-b016-3cd9562c26c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OCR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9cca07-4354-47b0-9c3d-f6a6c97b52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eb00fe-dd4f-4b25-b016-3cd9562c26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AFAAD9-17BD-41D7-89F0-0A08797860B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BC96CF-2881-4A13-B33E-E0CAD5F492B1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70eb00fe-dd4f-4b25-b016-3cd9562c26c5"/>
    <ds:schemaRef ds:uri="2b9cca07-4354-47b0-9c3d-f6a6c97b523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2FA5E12-DD6A-4297-97EE-CC937273A7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9cca07-4354-47b0-9c3d-f6a6c97b5234"/>
    <ds:schemaRef ds:uri="70eb00fe-dd4f-4b25-b016-3cd9562c26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40</vt:i4>
      </vt:variant>
    </vt:vector>
  </HeadingPairs>
  <TitlesOfParts>
    <vt:vector size="52" baseType="lpstr">
      <vt:lpstr>NOTICE</vt:lpstr>
      <vt:lpstr>1_Presta_service</vt:lpstr>
      <vt:lpstr>2_Matériels_équipements</vt:lpstr>
      <vt:lpstr>3_Dépenses_personnel</vt:lpstr>
      <vt:lpstr>4_barème_de_travaux</vt:lpstr>
      <vt:lpstr>5_Synthèse</vt:lpstr>
      <vt:lpstr>6_Liste_qualifications</vt:lpstr>
      <vt:lpstr>Action_Sous-action (masquer)</vt:lpstr>
      <vt:lpstr>6_Synthèse_instruction(masquer)</vt:lpstr>
      <vt:lpstr>Actions à ajouter</vt:lpstr>
      <vt:lpstr>Code_sites_N2000 (masquer)</vt:lpstr>
      <vt:lpstr>Divers (masquer)</vt:lpstr>
      <vt:lpstr>Action</vt:lpstr>
      <vt:lpstr>Action_Foret</vt:lpstr>
      <vt:lpstr>barème</vt:lpstr>
      <vt:lpstr>Catégorie</vt:lpstr>
      <vt:lpstr>Code_Ac_Foret</vt:lpstr>
      <vt:lpstr>Code_Act_Foret_Bar</vt:lpstr>
      <vt:lpstr>Code_Action</vt:lpstr>
      <vt:lpstr>Code_Action_Total</vt:lpstr>
      <vt:lpstr>Code_SA</vt:lpstr>
      <vt:lpstr>Code_SA_Foret</vt:lpstr>
      <vt:lpstr>Code_SA_Total</vt:lpstr>
      <vt:lpstr>Code_Site</vt:lpstr>
      <vt:lpstr>Coût</vt:lpstr>
      <vt:lpstr>Coût_horaire</vt:lpstr>
      <vt:lpstr>Intitulés</vt:lpstr>
      <vt:lpstr>Montant</vt:lpstr>
      <vt:lpstr>Montant_Foret</vt:lpstr>
      <vt:lpstr>Naction</vt:lpstr>
      <vt:lpstr>S_Action</vt:lpstr>
      <vt:lpstr>S_Action_Foret</vt:lpstr>
      <vt:lpstr>Sites</vt:lpstr>
      <vt:lpstr>SO_1</vt:lpstr>
      <vt:lpstr>SO_10</vt:lpstr>
      <vt:lpstr>SO_11</vt:lpstr>
      <vt:lpstr>SO_12</vt:lpstr>
      <vt:lpstr>SO_2</vt:lpstr>
      <vt:lpstr>SO_3</vt:lpstr>
      <vt:lpstr>SO_4</vt:lpstr>
      <vt:lpstr>SO_5</vt:lpstr>
      <vt:lpstr>SO_6</vt:lpstr>
      <vt:lpstr>SO_7</vt:lpstr>
      <vt:lpstr>SO_8</vt:lpstr>
      <vt:lpstr>SO_9</vt:lpstr>
      <vt:lpstr>Sous_Action</vt:lpstr>
      <vt:lpstr>Sous_Action_Foret</vt:lpstr>
      <vt:lpstr>Taux</vt:lpstr>
      <vt:lpstr>Type_Depenses</vt:lpstr>
      <vt:lpstr>Unit</vt:lpstr>
      <vt:lpstr>Unité</vt:lpstr>
      <vt:lpstr>Valid</vt:lpstr>
    </vt:vector>
  </TitlesOfParts>
  <Company>REGION NOUVELLE-AQUITAINE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DELBOS</dc:creator>
  <cp:lastModifiedBy>Violaine DURIEC</cp:lastModifiedBy>
  <dcterms:created xsi:type="dcterms:W3CDTF">2023-05-26T08:57:20Z</dcterms:created>
  <dcterms:modified xsi:type="dcterms:W3CDTF">2025-01-08T16:50:40Z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0x010100440BDA4A49A7E544B708AA5761861D9A</vt:lpwstr>
  </property>
</Properties>
</file>