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/>
  <mc:AlternateContent xmlns:mc="http://schemas.openxmlformats.org/markup-compatibility/2006">
    <mc:Choice Requires="x15">
      <x15ac:absPath xmlns:x15ac="http://schemas.microsoft.com/office/spreadsheetml/2010/11/ac" url="\\filer-td-02.crpc.fr\TRANSVERSES_ALPC\Transverse_FEADER\02_RDR4\03_MiseEnOeuvre\Suivi_parDispositifs\DNJA\"/>
    </mc:Choice>
  </mc:AlternateContent>
  <xr:revisionPtr revIDLastSave="0" documentId="13_ncr:1_{34AEE203-EC9B-4409-AEB8-1607BE44A544}" xr6:coauthVersionLast="47" xr6:coauthVersionMax="47" xr10:uidLastSave="{00000000-0000-0000-0000-000000000000}"/>
  <workbookProtection workbookAlgorithmName="SHA-512" workbookHashValue="SxiTdClbaytbLHXFDB07aYXvSWhFJEl4ZlNQv0eJXmtrWQYBwpz8II2O/Odsgf3VP9ulOTV8j/SNjB57pdNBjw==" workbookSaltValue="qZ4fF2aQbqcbk1RXvLmc5Q==" workbookSpinCount="100000" lockStructure="1"/>
  <bookViews>
    <workbookView xWindow="-21149" yWindow="200" windowWidth="21262" windowHeight="12773" xr2:uid="{00000000-000D-0000-FFFF-FFFF00000000}"/>
  </bookViews>
  <sheets>
    <sheet name="calculette" sheetId="9" r:id="rId1"/>
  </sheets>
  <definedNames>
    <definedName name="AB">calculette!$P$20:$P$22</definedName>
    <definedName name="ON">calculette!$C$1:$C$2</definedName>
    <definedName name="ZN">calculette!$P$15</definedName>
    <definedName name="Zone">calculette!$P$16:$P$18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9" l="1"/>
  <c r="C47" i="9"/>
  <c r="C46" i="9"/>
  <c r="I16" i="9"/>
  <c r="I15" i="9"/>
  <c r="I22" i="9"/>
  <c r="I23" i="9"/>
  <c r="I24" i="9"/>
  <c r="I25" i="9"/>
  <c r="I26" i="9"/>
  <c r="I27" i="9"/>
  <c r="I28" i="9"/>
  <c r="I30" i="9"/>
  <c r="I31" i="9"/>
  <c r="I21" i="9"/>
  <c r="I20" i="9"/>
  <c r="I19" i="9"/>
  <c r="I18" i="9"/>
  <c r="I17" i="9"/>
  <c r="I32" i="9" l="1"/>
  <c r="C54" i="9" s="1"/>
  <c r="F40" i="9"/>
  <c r="E43" i="9"/>
  <c r="I29" i="9" s="1"/>
  <c r="F42" i="9" l="1"/>
  <c r="F38" i="9"/>
  <c r="F37" i="9"/>
  <c r="F36" i="9"/>
  <c r="F35" i="9"/>
  <c r="C30" i="9"/>
  <c r="C29" i="9"/>
  <c r="F41" i="9"/>
  <c r="F39" i="9"/>
  <c r="F43" i="9" l="1"/>
  <c r="C50" i="9" s="1"/>
  <c r="C31" i="9"/>
  <c r="C32" i="9" l="1"/>
  <c r="C51" i="9"/>
  <c r="C53" i="9" l="1"/>
  <c r="C57" i="9" l="1"/>
  <c r="C58" i="9" l="1"/>
</calcChain>
</file>

<file path=xl/sharedStrings.xml><?xml version="1.0" encoding="utf-8"?>
<sst xmlns="http://schemas.openxmlformats.org/spreadsheetml/2006/main" count="52" uniqueCount="51">
  <si>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</si>
  <si>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</si>
  <si>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</si>
  <si>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</si>
  <si>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</si>
  <si>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montant outil de production herb</t>
  </si>
  <si>
    <t>investissement de type cheptel</t>
  </si>
  <si>
    <t>montant outil prod non herb</t>
  </si>
  <si>
    <t>investissement de type matériel</t>
  </si>
  <si>
    <t>investissement de type foncier</t>
  </si>
  <si>
    <t xml:space="preserve"> cotisation annuelle d'adhésion au service de remplacement</t>
  </si>
  <si>
    <t>montant total prévisionnel d'investissement</t>
  </si>
  <si>
    <t>nb UGB vache, jument</t>
  </si>
  <si>
    <t>nb UGB brebis chèvre</t>
  </si>
  <si>
    <t xml:space="preserve"> nb d'UGB reproducteur</t>
  </si>
  <si>
    <t>dont FEADER</t>
  </si>
  <si>
    <t>dont Région</t>
  </si>
  <si>
    <t>Volet trésorerie</t>
  </si>
  <si>
    <t>Volet outil de production</t>
  </si>
  <si>
    <t>Calcul de l'aide sollicitée</t>
  </si>
  <si>
    <t>Plaine</t>
  </si>
  <si>
    <t>Montagne</t>
  </si>
  <si>
    <t>Etes-vous concerné par la modulation HCF :</t>
  </si>
  <si>
    <t>Exploitation herbivore</t>
  </si>
  <si>
    <t>Montant total d'aide demandé</t>
  </si>
  <si>
    <t>Montant outil production</t>
  </si>
  <si>
    <t>Montant modulation AB</t>
  </si>
  <si>
    <t>Montant modulation HCF</t>
  </si>
  <si>
    <t>Montant socle</t>
  </si>
  <si>
    <t>Reprise de terre avec production en AB dès la N1</t>
  </si>
  <si>
    <t>Légende document:</t>
  </si>
  <si>
    <t>Cellule remplie automatiquement avec une formule</t>
  </si>
  <si>
    <t>Montant prévisionnel</t>
  </si>
  <si>
    <t>Montant plafonné</t>
  </si>
  <si>
    <t xml:space="preserve">Votre exploitation est-elle une exploitation herbivore reproducteur ? </t>
  </si>
  <si>
    <t>Montant des dépenses prises en compte</t>
  </si>
  <si>
    <t>Outil d'aide au calcul de l'aide sollicitée pour la DNJA</t>
  </si>
  <si>
    <t>investissement de type matériel végétal</t>
  </si>
  <si>
    <t>Cellule à compléter obligatoirement (mettre non ou 0 si non concerné)</t>
  </si>
  <si>
    <t>Modulation HCF</t>
  </si>
  <si>
    <t>Zone concernée par l'Installation</t>
  </si>
  <si>
    <r>
      <t xml:space="preserve">Etes vous concerné par la modulation AB :
</t>
    </r>
    <r>
      <rPr>
        <b/>
        <i/>
        <sz val="12"/>
        <rFont val="TeXGyreAdventor"/>
        <family val="3"/>
      </rPr>
      <t>(si oui quelle modulation)</t>
    </r>
  </si>
  <si>
    <t>Nb chèvre ou brebis 1 an</t>
  </si>
  <si>
    <t>Nb de vache, jument ou ânesse de + 36 mois</t>
  </si>
  <si>
    <t>Non</t>
  </si>
  <si>
    <t>mDP pour calculette protégée: DNJA050523</t>
  </si>
  <si>
    <t>Zone Défavorisée</t>
  </si>
  <si>
    <t>exploitation +5 ha, 97% AB</t>
  </si>
  <si>
    <t>Nature de l'aide sollicitée</t>
  </si>
  <si>
    <t>Non concerné</t>
  </si>
  <si>
    <t>Version 1.3 du 26/07/2023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</si>
</sst>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b/>
      <i/>
      <sz val="12"/>
      <name val="TeXGyreAdventor"/>
      <family val="3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5" fillId="2" borderId="0" xfId="0" applyFont="1" applyFill="1"/>
    <xf numFmtId="0" fontId="5" fillId="2" borderId="13" xfId="0" applyFont="1" applyFill="1" applyBorder="1"/>
    <xf numFmtId="0" fontId="5" fillId="2" borderId="14" xfId="0" applyFont="1" applyFill="1" applyBorder="1"/>
    <xf numFmtId="0" fontId="5" fillId="2" borderId="15" xfId="0" applyFont="1" applyFill="1" applyBorder="1"/>
    <xf numFmtId="0" fontId="2" fillId="2" borderId="16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1" fillId="4" borderId="0" xfId="0" applyFont="1" applyFill="1"/>
    <xf numFmtId="0" fontId="10" fillId="3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wrapText="1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4" fillId="4" borderId="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vertical="center"/>
    </xf>
    <xf numFmtId="164" fontId="5" fillId="2" borderId="9" xfId="0" applyNumberFormat="1" applyFont="1" applyFill="1" applyBorder="1" applyAlignment="1">
      <alignment vertical="center"/>
    </xf>
    <xf numFmtId="164" fontId="5" fillId="2" borderId="10" xfId="0" applyNumberFormat="1" applyFont="1" applyFill="1" applyBorder="1" applyAlignment="1">
      <alignment vertical="center"/>
    </xf>
    <xf numFmtId="164" fontId="5" fillId="2" borderId="11" xfId="0" applyNumberFormat="1" applyFont="1" applyFill="1" applyBorder="1" applyAlignment="1">
      <alignment vertical="center"/>
    </xf>
    <xf numFmtId="164" fontId="5" fillId="2" borderId="12" xfId="0" applyNumberFormat="1" applyFont="1" applyFill="1" applyBorder="1" applyAlignment="1">
      <alignment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>
      <alignment horizontal="center" vertical="center" wrapText="1"/>
    </xf>
    <xf numFmtId="164" fontId="6" fillId="4" borderId="6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right" vertical="center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dimension ref="B1:S58"/>
  <sheetViews>
    <sheetView tabSelected="1" topLeftCell="A9" zoomScale="70" zoomScaleNormal="70" workbookViewId="0">
      <selection activeCell="F22" sqref="F22"/>
    </sheetView>
  </sheetViews>
  <sheetFormatPr baseColWidth="10" defaultColWidth="11.44140625" defaultRowHeight="18.8"/>
  <cols>
    <col min="1" max="1" width="44.5546875" style="1" customWidth="1"/>
    <col min="2" max="2" width="42.44140625" style="1" customWidth="1"/>
    <col min="3" max="3" width="29.109375" style="1" customWidth="1"/>
    <col min="4" max="4" width="18.109375" style="1" customWidth="1"/>
    <col min="5" max="6" width="17" style="1" customWidth="1"/>
    <col min="7" max="7" width="10" style="1" customWidth="1"/>
    <col min="8" max="8" width="16.44140625" style="1" hidden="1" customWidth="1"/>
    <col min="9" max="9" width="14.33203125" style="1" hidden="1" customWidth="1"/>
    <col min="10" max="10" width="12.5546875" style="1" hidden="1" customWidth="1"/>
    <col min="11" max="11" width="11.44140625" style="1" hidden="1" customWidth="1"/>
    <col min="12" max="12" width="27" style="1" hidden="1" customWidth="1"/>
    <col min="13" max="15" width="11.44140625" style="1" hidden="1" customWidth="1"/>
    <col min="16" max="16" width="22.33203125" style="1" hidden="1" customWidth="1"/>
    <col min="17" max="17" width="11.6640625" style="1" hidden="1" customWidth="1"/>
    <col min="18" max="19" width="11.44140625" style="1" hidden="1" customWidth="1"/>
    <col min="20" max="22" width="11.44140625" style="1" customWidth="1"/>
    <col min="23" max="24" width="11.44140625" style="1"/>
    <col min="25" max="25" width="15.44140625" style="1" customWidth="1"/>
    <col min="26" max="16384" width="11.44140625" style="1"/>
  </cols>
  <sheetData>
    <row r="1" spans="2:19" ht="18" hidden="1" customHeight="1">
      <c r="C1" s="1" t="s">
        <v>0</v>
      </c>
    </row>
    <row r="2" spans="2:19" ht="20.2" hidden="1" customHeight="1" thickBot="1">
      <c r="C2" s="1" t="s">
        <v>1</v>
      </c>
    </row>
    <row r="3" spans="2:19">
      <c r="B3" s="2"/>
      <c r="C3" s="3"/>
      <c r="D3" s="3"/>
      <c r="E3" s="3"/>
      <c r="F3" s="3"/>
      <c r="G3" s="4"/>
    </row>
    <row r="4" spans="2:19" ht="18.2" customHeight="1">
      <c r="B4" s="59" t="s">
        <v>36</v>
      </c>
      <c r="C4" s="60"/>
      <c r="D4" s="60"/>
      <c r="E4" s="60"/>
      <c r="F4" s="60"/>
      <c r="G4" s="61"/>
    </row>
    <row r="5" spans="2:19" ht="15.05" customHeight="1">
      <c r="B5" s="62"/>
      <c r="C5" s="60"/>
      <c r="D5" s="60"/>
      <c r="E5" s="60"/>
      <c r="F5" s="60"/>
      <c r="G5" s="61"/>
    </row>
    <row r="6" spans="2:19" ht="15.05" customHeight="1">
      <c r="B6" s="62"/>
      <c r="C6" s="60"/>
      <c r="D6" s="60"/>
      <c r="E6" s="60"/>
      <c r="F6" s="60"/>
      <c r="G6" s="61"/>
    </row>
    <row r="7" spans="2:19" ht="15.05" customHeight="1">
      <c r="B7" s="5"/>
      <c r="C7" s="6"/>
      <c r="D7" s="6"/>
      <c r="E7" s="63" t="s">
        <v>50</v>
      </c>
      <c r="F7" s="63"/>
      <c r="G7" s="64"/>
      <c r="H7" s="11"/>
      <c r="I7" s="11"/>
      <c r="J7" s="11"/>
      <c r="K7" s="11"/>
      <c r="L7" s="11"/>
    </row>
    <row r="8" spans="2:19" ht="15.05" customHeight="1" thickBot="1">
      <c r="B8" s="7"/>
      <c r="C8" s="8"/>
      <c r="D8" s="8"/>
      <c r="E8" s="8"/>
      <c r="F8" s="8"/>
      <c r="G8" s="9"/>
      <c r="H8" s="11"/>
      <c r="I8" s="11"/>
      <c r="J8" s="11"/>
      <c r="K8" s="11"/>
      <c r="L8" s="11"/>
    </row>
    <row r="9" spans="2:19" ht="15.05" customHeight="1">
      <c r="B9" s="6"/>
      <c r="C9" s="6"/>
      <c r="D9" s="6"/>
      <c r="E9" s="6"/>
      <c r="F9" s="6"/>
      <c r="G9" s="6"/>
      <c r="H9" s="11"/>
      <c r="I9" s="11"/>
      <c r="J9" s="11"/>
      <c r="K9" s="11"/>
      <c r="L9" s="11"/>
    </row>
    <row r="10" spans="2:19" ht="15.05" customHeight="1">
      <c r="B10" s="6"/>
      <c r="C10" s="6"/>
      <c r="D10" s="6"/>
      <c r="E10" s="6"/>
      <c r="F10" s="6"/>
      <c r="G10" s="6"/>
      <c r="H10" s="11"/>
      <c r="I10" s="11"/>
      <c r="J10" s="11"/>
      <c r="K10" s="11"/>
      <c r="L10" s="11"/>
    </row>
    <row r="11" spans="2:19" ht="15.05" customHeight="1">
      <c r="B11" s="16" t="s">
        <v>30</v>
      </c>
      <c r="C11" s="19"/>
      <c r="D11" s="17" t="s">
        <v>31</v>
      </c>
      <c r="E11" s="6"/>
      <c r="F11" s="6"/>
      <c r="G11" s="6"/>
      <c r="H11" s="11"/>
      <c r="I11" s="11"/>
      <c r="J11" s="11"/>
      <c r="K11" s="11"/>
      <c r="L11" s="11"/>
    </row>
    <row r="12" spans="2:19" ht="15.05" customHeight="1">
      <c r="B12" s="18"/>
      <c r="C12" s="20"/>
      <c r="D12" s="17" t="s">
        <v>38</v>
      </c>
      <c r="E12" s="6"/>
      <c r="F12" s="6"/>
      <c r="G12" s="6"/>
      <c r="H12" s="11"/>
      <c r="I12" s="11"/>
      <c r="J12" s="11"/>
      <c r="K12" s="11"/>
      <c r="L12" s="11"/>
    </row>
    <row r="13" spans="2:19" ht="15.05" customHeight="1">
      <c r="B13" s="18"/>
      <c r="C13" s="11"/>
      <c r="D13" s="17"/>
      <c r="E13" s="6"/>
      <c r="F13" s="6"/>
      <c r="G13" s="6"/>
      <c r="H13" s="11"/>
      <c r="I13" s="11"/>
      <c r="J13" s="11"/>
      <c r="K13" s="11"/>
      <c r="L13" s="11"/>
    </row>
    <row r="14" spans="2:19" ht="33.85" customHeight="1">
      <c r="B14" s="42" t="s">
        <v>48</v>
      </c>
      <c r="C14" s="70"/>
      <c r="D14" s="71"/>
      <c r="E14" s="6"/>
      <c r="F14" s="6"/>
      <c r="G14" s="6"/>
      <c r="H14" s="11"/>
      <c r="I14" s="11"/>
      <c r="J14" s="11"/>
      <c r="K14" s="11"/>
      <c r="L14" s="11"/>
    </row>
    <row r="15" spans="2:19" ht="21.3">
      <c r="B15" s="15"/>
      <c r="C15" s="11"/>
      <c r="D15" s="11"/>
      <c r="E15" s="11"/>
      <c r="F15" s="11"/>
      <c r="G15" s="11"/>
      <c r="H15" s="11"/>
      <c r="I15" s="39" t="str">
        <f>IF(ISBLANK(C14),"",C14)</f>
        <v/>
      </c>
      <c r="J15" s="11"/>
      <c r="K15" s="11"/>
      <c r="L15" s="11"/>
      <c r="P15" s="1" t="s">
        <v>49</v>
      </c>
      <c r="Q15" s="1">
        <v>0</v>
      </c>
    </row>
    <row r="16" spans="2:19" ht="41.5" customHeight="1">
      <c r="B16" s="67" t="s">
        <v>17</v>
      </c>
      <c r="C16" s="68"/>
      <c r="D16" s="69"/>
      <c r="E16" s="11"/>
      <c r="F16" s="11"/>
      <c r="G16" s="11"/>
      <c r="H16" s="11"/>
      <c r="I16" s="40" t="str">
        <f>IF(ISBLANK(C17),"",C17)</f>
        <v/>
      </c>
      <c r="J16" s="11"/>
      <c r="K16" s="11"/>
      <c r="L16" s="11"/>
      <c r="P16" s="1" t="s">
        <v>20</v>
      </c>
      <c r="Q16" s="12">
        <v>13000</v>
      </c>
      <c r="S16" s="1" t="s">
        <v>45</v>
      </c>
    </row>
    <row r="17" spans="2:17" ht="53.25" customHeight="1">
      <c r="B17" s="24" t="s">
        <v>40</v>
      </c>
      <c r="C17" s="70"/>
      <c r="D17" s="71"/>
      <c r="E17" s="13"/>
      <c r="F17" s="11"/>
      <c r="G17" s="11"/>
      <c r="H17" s="11"/>
      <c r="I17" s="40" t="str">
        <f>IF(ISBLANK(C19),"",C19)</f>
        <v/>
      </c>
      <c r="J17" s="11"/>
      <c r="K17" s="11"/>
      <c r="L17" s="11"/>
      <c r="P17" s="1" t="s">
        <v>46</v>
      </c>
      <c r="Q17" s="12">
        <v>15000</v>
      </c>
    </row>
    <row r="18" spans="2:17" ht="9.6999999999999993" customHeight="1">
      <c r="B18" s="74"/>
      <c r="C18" s="74"/>
      <c r="D18" s="74"/>
      <c r="E18" s="13"/>
      <c r="F18" s="11"/>
      <c r="G18" s="11"/>
      <c r="H18" s="11"/>
      <c r="I18" s="40" t="str">
        <f>IF(ISBLANK(C21),"",C21)</f>
        <v/>
      </c>
      <c r="J18" s="11"/>
      <c r="K18" s="11"/>
      <c r="L18" s="11"/>
      <c r="P18" s="1" t="s">
        <v>21</v>
      </c>
      <c r="Q18" s="12">
        <v>17000</v>
      </c>
    </row>
    <row r="19" spans="2:17" ht="42.6">
      <c r="B19" s="25" t="s">
        <v>22</v>
      </c>
      <c r="C19" s="70"/>
      <c r="D19" s="71"/>
      <c r="E19" s="11"/>
      <c r="F19" s="11"/>
      <c r="G19" s="11"/>
      <c r="H19" s="11"/>
      <c r="I19" s="40" t="str">
        <f>IF(ISBLANK(C27),"",C27)</f>
        <v/>
      </c>
      <c r="J19" s="11"/>
      <c r="K19" s="11"/>
      <c r="L19" s="11"/>
      <c r="P19" s="1" t="s">
        <v>39</v>
      </c>
      <c r="Q19" s="12">
        <v>5500</v>
      </c>
    </row>
    <row r="20" spans="2:17" ht="10.5" customHeight="1">
      <c r="B20" s="74"/>
      <c r="C20" s="74"/>
      <c r="D20" s="74"/>
      <c r="E20" s="13"/>
      <c r="F20" s="11"/>
      <c r="G20" s="11"/>
      <c r="H20" s="11"/>
      <c r="I20" s="40" t="str">
        <f>IF(ISBLANK(C28),"",C28)</f>
        <v/>
      </c>
      <c r="J20" s="11"/>
      <c r="K20" s="11"/>
      <c r="L20" s="11"/>
      <c r="P20" s="22" t="s">
        <v>47</v>
      </c>
      <c r="Q20" s="12">
        <v>10000</v>
      </c>
    </row>
    <row r="21" spans="2:17" ht="60.75" customHeight="1">
      <c r="B21" s="25" t="s">
        <v>41</v>
      </c>
      <c r="C21" s="72"/>
      <c r="D21" s="73"/>
      <c r="E21" s="13"/>
      <c r="F21" s="11"/>
      <c r="G21" s="11"/>
      <c r="H21" s="11"/>
      <c r="I21" s="40" t="str">
        <f>IF(ISBLANK(E35),"",E35)</f>
        <v/>
      </c>
      <c r="J21" s="11"/>
      <c r="K21" s="11"/>
      <c r="L21" s="11"/>
      <c r="P21" s="22" t="s">
        <v>29</v>
      </c>
      <c r="Q21" s="12">
        <v>4000</v>
      </c>
    </row>
    <row r="22" spans="2:17" ht="21.3">
      <c r="B22" s="75"/>
      <c r="C22" s="75"/>
      <c r="D22" s="75"/>
      <c r="E22" s="13"/>
      <c r="F22" s="11"/>
      <c r="G22" s="11"/>
      <c r="H22" s="11"/>
      <c r="I22" s="40" t="str">
        <f t="shared" ref="I22:I31" si="0">IF(ISBLANK(E36),"",E36)</f>
        <v/>
      </c>
      <c r="J22" s="11"/>
      <c r="K22" s="11"/>
      <c r="L22" s="11"/>
      <c r="P22" s="1" t="s">
        <v>44</v>
      </c>
      <c r="Q22" s="12">
        <v>0</v>
      </c>
    </row>
    <row r="23" spans="2:17">
      <c r="B23" s="53" t="s">
        <v>18</v>
      </c>
      <c r="C23" s="53"/>
      <c r="D23" s="53"/>
      <c r="E23" s="13"/>
      <c r="F23" s="11"/>
      <c r="G23" s="11"/>
      <c r="H23" s="11"/>
      <c r="I23" s="40" t="str">
        <f t="shared" si="0"/>
        <v/>
      </c>
      <c r="J23" s="11"/>
      <c r="K23" s="11"/>
      <c r="L23" s="11"/>
      <c r="P23" s="1" t="s">
        <v>49</v>
      </c>
      <c r="Q23" s="12">
        <v>0</v>
      </c>
    </row>
    <row r="24" spans="2:17">
      <c r="B24" s="54"/>
      <c r="C24" s="54"/>
      <c r="D24" s="54"/>
      <c r="E24" s="13"/>
      <c r="F24" s="11"/>
      <c r="G24" s="11"/>
      <c r="H24" s="11"/>
      <c r="I24" s="40" t="str">
        <f t="shared" si="0"/>
        <v/>
      </c>
      <c r="J24" s="11"/>
      <c r="K24" s="11"/>
      <c r="L24" s="11"/>
      <c r="Q24" s="12"/>
    </row>
    <row r="25" spans="2:17">
      <c r="B25" s="11"/>
      <c r="C25" s="11"/>
      <c r="D25" s="11"/>
      <c r="E25" s="11"/>
      <c r="F25" s="11"/>
      <c r="G25" s="11"/>
      <c r="H25" s="11"/>
      <c r="I25" s="40" t="str">
        <f t="shared" si="0"/>
        <v/>
      </c>
      <c r="J25" s="11"/>
      <c r="K25" s="11"/>
      <c r="L25" s="11"/>
    </row>
    <row r="26" spans="2:17" ht="40.4" customHeight="1">
      <c r="B26" s="58" t="s">
        <v>34</v>
      </c>
      <c r="C26" s="58"/>
      <c r="D26" s="11"/>
      <c r="E26" s="11"/>
      <c r="F26" s="11"/>
      <c r="G26" s="11"/>
      <c r="H26" s="11"/>
      <c r="I26" s="40" t="str">
        <f t="shared" si="0"/>
        <v/>
      </c>
      <c r="J26" s="11"/>
      <c r="K26" s="11"/>
      <c r="L26" s="11"/>
    </row>
    <row r="27" spans="2:17" ht="35.25" customHeight="1">
      <c r="B27" s="32" t="s">
        <v>43</v>
      </c>
      <c r="C27" s="23"/>
      <c r="D27" s="11"/>
      <c r="E27" s="11"/>
      <c r="F27" s="11"/>
      <c r="G27" s="11"/>
      <c r="H27" s="11"/>
      <c r="I27" s="40" t="str">
        <f t="shared" si="0"/>
        <v/>
      </c>
      <c r="J27" s="11"/>
      <c r="K27" s="11"/>
      <c r="L27" s="11"/>
    </row>
    <row r="28" spans="2:17" ht="35.25" customHeight="1">
      <c r="B28" s="32" t="s">
        <v>42</v>
      </c>
      <c r="C28" s="23"/>
      <c r="D28" s="11"/>
      <c r="E28" s="11"/>
      <c r="F28" s="11"/>
      <c r="G28" s="11"/>
      <c r="H28" s="11"/>
      <c r="I28" s="40" t="str">
        <f t="shared" si="0"/>
        <v/>
      </c>
      <c r="J28" s="11"/>
      <c r="K28" s="11"/>
      <c r="L28" s="11"/>
    </row>
    <row r="29" spans="2:17" ht="21" hidden="1" customHeight="1">
      <c r="B29" s="32" t="s">
        <v>12</v>
      </c>
      <c r="C29" s="10">
        <f>C27</f>
        <v>0</v>
      </c>
      <c r="D29" s="11"/>
      <c r="E29" s="11"/>
      <c r="F29" s="11"/>
      <c r="G29" s="11"/>
      <c r="H29" s="11"/>
      <c r="I29" s="40">
        <f t="shared" si="0"/>
        <v>0</v>
      </c>
      <c r="J29" s="11"/>
      <c r="K29" s="11"/>
      <c r="L29" s="11"/>
    </row>
    <row r="30" spans="2:17" ht="21" hidden="1" customHeight="1">
      <c r="B30" s="32" t="s">
        <v>13</v>
      </c>
      <c r="C30" s="10">
        <f>C28*0.15</f>
        <v>0</v>
      </c>
      <c r="D30" s="11"/>
      <c r="E30" s="11"/>
      <c r="F30" s="11"/>
      <c r="G30" s="11"/>
      <c r="H30" s="11"/>
      <c r="I30" s="40" t="str">
        <f t="shared" si="0"/>
        <v/>
      </c>
      <c r="J30" s="11"/>
      <c r="K30" s="11"/>
      <c r="L30" s="11"/>
    </row>
    <row r="31" spans="2:17" ht="37.75" hidden="1" customHeight="1">
      <c r="B31" s="32" t="s">
        <v>14</v>
      </c>
      <c r="C31" s="10">
        <f>C29+C30</f>
        <v>0</v>
      </c>
      <c r="D31" s="11"/>
      <c r="E31" s="11"/>
      <c r="F31" s="11"/>
      <c r="G31" s="11"/>
      <c r="H31" s="11"/>
      <c r="I31" s="40" t="str">
        <f t="shared" si="0"/>
        <v/>
      </c>
      <c r="J31" s="11"/>
      <c r="K31" s="11"/>
      <c r="L31" s="11"/>
    </row>
    <row r="32" spans="2:17" ht="35.25" customHeight="1">
      <c r="B32" s="32" t="s">
        <v>23</v>
      </c>
      <c r="C32" s="41" t="str">
        <f>IF(OR(C30&gt;=6,C31&gt;=10),"VRAI","FAUX")</f>
        <v>FAUX</v>
      </c>
      <c r="D32" s="11"/>
      <c r="E32" s="11"/>
      <c r="F32" s="11"/>
      <c r="G32" s="11"/>
      <c r="H32" s="11"/>
      <c r="I32" s="10">
        <f>COUNTIF(I15:I28,"")</f>
        <v>14</v>
      </c>
      <c r="J32" s="11"/>
      <c r="K32" s="11"/>
      <c r="L32" s="11"/>
    </row>
    <row r="33" spans="2:12">
      <c r="B33" s="21"/>
      <c r="C33" s="13"/>
      <c r="D33" s="11"/>
      <c r="E33" s="11"/>
      <c r="F33" s="11"/>
      <c r="G33" s="11"/>
      <c r="H33" s="11"/>
      <c r="I33" s="11"/>
      <c r="J33" s="11"/>
      <c r="K33" s="11"/>
      <c r="L33" s="11"/>
    </row>
    <row r="34" spans="2:12" ht="42.75" customHeight="1">
      <c r="B34" s="65" t="s">
        <v>35</v>
      </c>
      <c r="C34" s="66"/>
      <c r="D34" s="66"/>
      <c r="E34" s="26" t="s">
        <v>32</v>
      </c>
      <c r="F34" s="27" t="s">
        <v>33</v>
      </c>
      <c r="G34" s="11"/>
      <c r="H34" s="43">
        <v>50000</v>
      </c>
      <c r="I34" s="44">
        <v>4400</v>
      </c>
      <c r="J34" s="45">
        <v>4000</v>
      </c>
      <c r="K34" s="11"/>
      <c r="L34" s="11"/>
    </row>
    <row r="35" spans="2:12" ht="23.95" customHeight="1">
      <c r="B35" s="55" t="s">
        <v>2</v>
      </c>
      <c r="C35" s="56"/>
      <c r="D35" s="57"/>
      <c r="E35" s="37"/>
      <c r="F35" s="38">
        <f>E35</f>
        <v>0</v>
      </c>
      <c r="G35" s="11"/>
      <c r="H35" s="43">
        <v>75000</v>
      </c>
      <c r="I35" s="44">
        <v>6600</v>
      </c>
      <c r="J35" s="45">
        <v>5000</v>
      </c>
      <c r="K35" s="11"/>
      <c r="L35" s="11"/>
    </row>
    <row r="36" spans="2:12" ht="23.95" customHeight="1">
      <c r="B36" s="55" t="s">
        <v>3</v>
      </c>
      <c r="C36" s="56"/>
      <c r="D36" s="57"/>
      <c r="E36" s="37"/>
      <c r="F36" s="38">
        <f>E36</f>
        <v>0</v>
      </c>
      <c r="G36" s="11"/>
      <c r="H36" s="43">
        <v>100000</v>
      </c>
      <c r="I36" s="44">
        <v>8800</v>
      </c>
      <c r="J36" s="45">
        <v>6000</v>
      </c>
      <c r="K36" s="11"/>
      <c r="L36" s="11"/>
    </row>
    <row r="37" spans="2:12" ht="23.95" customHeight="1">
      <c r="B37" s="55" t="s">
        <v>4</v>
      </c>
      <c r="C37" s="56"/>
      <c r="D37" s="57"/>
      <c r="E37" s="37"/>
      <c r="F37" s="38">
        <f>E37</f>
        <v>0</v>
      </c>
      <c r="G37" s="11"/>
      <c r="H37" s="43">
        <v>125000</v>
      </c>
      <c r="I37" s="44">
        <v>11000</v>
      </c>
      <c r="J37" s="45">
        <v>7000</v>
      </c>
      <c r="K37" s="11"/>
      <c r="L37" s="11"/>
    </row>
    <row r="38" spans="2:12" ht="23.95" customHeight="1">
      <c r="B38" s="55" t="s">
        <v>6</v>
      </c>
      <c r="C38" s="56"/>
      <c r="D38" s="57"/>
      <c r="E38" s="37"/>
      <c r="F38" s="38">
        <f>E38</f>
        <v>0</v>
      </c>
      <c r="G38" s="11"/>
      <c r="H38" s="43">
        <v>150000</v>
      </c>
      <c r="I38" s="44">
        <v>13200</v>
      </c>
      <c r="J38" s="45">
        <v>8000</v>
      </c>
      <c r="K38" s="11"/>
      <c r="L38" s="11"/>
    </row>
    <row r="39" spans="2:12" ht="23.95" customHeight="1">
      <c r="B39" s="55" t="s">
        <v>8</v>
      </c>
      <c r="C39" s="56"/>
      <c r="D39" s="57"/>
      <c r="E39" s="37"/>
      <c r="F39" s="38">
        <f>IF(E39&lt;80000, E39,80000)</f>
        <v>0</v>
      </c>
      <c r="G39" s="11"/>
      <c r="H39" s="43">
        <v>175000</v>
      </c>
      <c r="I39" s="44">
        <v>15400</v>
      </c>
      <c r="J39" s="45">
        <v>9000</v>
      </c>
      <c r="K39" s="11"/>
      <c r="L39" s="11"/>
    </row>
    <row r="40" spans="2:12" ht="23.95" customHeight="1">
      <c r="B40" s="55" t="s">
        <v>37</v>
      </c>
      <c r="C40" s="56"/>
      <c r="D40" s="57"/>
      <c r="E40" s="37"/>
      <c r="F40" s="38">
        <f>E40</f>
        <v>0</v>
      </c>
      <c r="G40" s="11"/>
      <c r="H40" s="43"/>
      <c r="I40" s="44"/>
      <c r="J40" s="45"/>
      <c r="K40" s="11"/>
      <c r="L40" s="11"/>
    </row>
    <row r="41" spans="2:12" ht="23.95" customHeight="1">
      <c r="B41" s="55" t="s">
        <v>9</v>
      </c>
      <c r="C41" s="56"/>
      <c r="D41" s="57"/>
      <c r="E41" s="37"/>
      <c r="F41" s="38">
        <f>IF(E41&lt;50000, E41,50000)</f>
        <v>0</v>
      </c>
      <c r="G41" s="11"/>
      <c r="H41" s="43">
        <v>200000</v>
      </c>
      <c r="I41" s="44">
        <v>17600</v>
      </c>
      <c r="J41" s="45">
        <v>10000</v>
      </c>
      <c r="K41" s="11"/>
      <c r="L41" s="11"/>
    </row>
    <row r="42" spans="2:12" ht="23.95" customHeight="1">
      <c r="B42" s="55" t="s">
        <v>10</v>
      </c>
      <c r="C42" s="56"/>
      <c r="D42" s="57"/>
      <c r="E42" s="37"/>
      <c r="F42" s="38">
        <f>E42</f>
        <v>0</v>
      </c>
      <c r="G42" s="11"/>
      <c r="H42" s="43">
        <v>225000</v>
      </c>
      <c r="I42" s="44">
        <v>19800</v>
      </c>
      <c r="J42" s="45">
        <v>11000</v>
      </c>
      <c r="K42" s="11"/>
      <c r="L42" s="11"/>
    </row>
    <row r="43" spans="2:12" ht="23.95" customHeight="1">
      <c r="B43" s="55" t="s">
        <v>11</v>
      </c>
      <c r="C43" s="56"/>
      <c r="D43" s="57"/>
      <c r="E43" s="38">
        <f>SUM(E35:E42)</f>
        <v>0</v>
      </c>
      <c r="F43" s="38">
        <f>SUM(F35:F42)</f>
        <v>0</v>
      </c>
      <c r="G43" s="11"/>
      <c r="H43" s="46">
        <v>250000</v>
      </c>
      <c r="I43" s="47">
        <v>22000</v>
      </c>
      <c r="J43" s="48">
        <v>12000</v>
      </c>
      <c r="K43" s="11"/>
      <c r="L43" s="11"/>
    </row>
    <row r="44" spans="2:12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2" ht="21.3">
      <c r="B45" s="58" t="s">
        <v>19</v>
      </c>
      <c r="C45" s="58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29.3" customHeight="1">
      <c r="B46" s="33" t="s">
        <v>28</v>
      </c>
      <c r="C46" s="28">
        <f>IFERROR(IF(ISBLANK(C17),0,IF(C17="Non concerné","Non concerné",INDEX(Q15:Q18,MATCH(C17,P15:P18,0)))),"")</f>
        <v>0</v>
      </c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29.3" customHeight="1">
      <c r="B47" s="34" t="s">
        <v>27</v>
      </c>
      <c r="C47" s="29">
        <f>IF(C19="oui",Q19,IF(C19="Non concerné","Non concerné",0))</f>
        <v>0</v>
      </c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29.3" customHeight="1">
      <c r="B48" s="35" t="s">
        <v>26</v>
      </c>
      <c r="C48" s="30">
        <f>IFERROR(IF(ISBLANK(C21),0,IF(C21="Non concerné","Non concerné",INDEX(Q20:Q23,MATCH(C21,P20:P23,0)))),"")</f>
        <v>0</v>
      </c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29.3" hidden="1" customHeight="1">
      <c r="B49" s="33"/>
      <c r="C49" s="28"/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29.3" hidden="1" customHeight="1">
      <c r="B50" s="36" t="s">
        <v>5</v>
      </c>
      <c r="C50" s="31">
        <f>IFERROR(IF(OR(ISBLANK(F43),F43&lt;50000),0,INDEX(I34:I43,MATCH(F43,H34:H43,1))),"")</f>
        <v>0</v>
      </c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29.3" hidden="1" customHeight="1">
      <c r="B51" s="36" t="s">
        <v>7</v>
      </c>
      <c r="C51" s="31">
        <f>IFERROR(IF(OR(ISBLANK(F43),F43&lt;50000),0,INDEX(J34:J43,MATCH(F43,H34:H43,1))),"")</f>
        <v>0</v>
      </c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29.3" hidden="1" customHeight="1">
      <c r="B52" s="36"/>
      <c r="C52" s="31"/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29.3" hidden="1" customHeight="1">
      <c r="B53" s="35" t="s">
        <v>25</v>
      </c>
      <c r="C53" s="30">
        <f>IF(C32="VRAI",C50,C51)</f>
        <v>0</v>
      </c>
      <c r="D53" s="11"/>
      <c r="E53" s="11"/>
      <c r="F53" s="11"/>
      <c r="G53" s="11"/>
      <c r="H53" s="11"/>
      <c r="I53" s="11"/>
      <c r="J53" s="11"/>
      <c r="K53" s="11"/>
      <c r="L53" s="11"/>
    </row>
    <row r="54" spans="2:12">
      <c r="B54" s="49" t="s">
        <v>24</v>
      </c>
      <c r="C54" s="51" t="str">
        <f>IF(AND(I32=0,C46="Non concerné",C47="Non concerné",C48="Non concerné"),C53,IF(I32=0,C46+C47+C48+C53,"Renseignez toutes les cellules griséés"))</f>
        <v>Renseignez toutes les cellules griséés</v>
      </c>
      <c r="D54" s="11"/>
      <c r="E54" s="11"/>
      <c r="F54" s="11"/>
      <c r="G54" s="11"/>
      <c r="H54" s="11"/>
      <c r="I54" s="11"/>
      <c r="J54" s="11"/>
      <c r="K54" s="11"/>
      <c r="L54" s="11"/>
    </row>
    <row r="55" spans="2:12">
      <c r="B55" s="50"/>
      <c r="C55" s="52"/>
      <c r="D55" s="11"/>
      <c r="E55" s="11"/>
      <c r="F55" s="11"/>
      <c r="G55" s="11"/>
      <c r="H55" s="11"/>
      <c r="I55" s="11"/>
      <c r="J55" s="11"/>
      <c r="K55" s="11"/>
      <c r="L55" s="11"/>
    </row>
    <row r="56" spans="2:12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2:12" ht="23.95" customHeight="1">
      <c r="B57" s="14" t="s">
        <v>16</v>
      </c>
      <c r="C57" s="29">
        <f>IFERROR((C54*0.4),0)</f>
        <v>0</v>
      </c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23.95" customHeight="1">
      <c r="B58" s="14" t="s">
        <v>15</v>
      </c>
      <c r="C58" s="29">
        <f>IFERROR((C54*0.6),0)</f>
        <v>0</v>
      </c>
      <c r="D58" s="11"/>
      <c r="E58" s="11"/>
      <c r="F58" s="11"/>
      <c r="G58" s="11"/>
      <c r="H58" s="11"/>
      <c r="I58" s="11"/>
      <c r="J58" s="11"/>
      <c r="K58" s="11"/>
      <c r="L58" s="11"/>
    </row>
  </sheetData>
  <sheetProtection algorithmName="SHA-512" hashValue="uoZafwoCFowhM+UZGnpOdTi/Mdvm43uusCfrUKj/1JLIbg11A3zvAmbjxajn2Xkv8Eg7pFnJg8dRuJMuolVvIQ==" saltValue="Vc05xmUg4aMEmgXLyqIyUA==" spinCount="100000" sheet="1" objects="1" scenarios="1"/>
  <mergeCells count="25">
    <mergeCell ref="B4:G6"/>
    <mergeCell ref="E7:G7"/>
    <mergeCell ref="B26:C26"/>
    <mergeCell ref="B34:D34"/>
    <mergeCell ref="B16:D16"/>
    <mergeCell ref="C17:D17"/>
    <mergeCell ref="C19:D19"/>
    <mergeCell ref="C21:D21"/>
    <mergeCell ref="B20:D20"/>
    <mergeCell ref="B18:D18"/>
    <mergeCell ref="B22:D22"/>
    <mergeCell ref="C14:D14"/>
    <mergeCell ref="B54:B55"/>
    <mergeCell ref="C54:C55"/>
    <mergeCell ref="B23:D2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5:C45"/>
  </mergeCells>
  <phoneticPr fontId="12" type="noConversion"/>
  <dataValidations count="4">
    <dataValidation type="list" allowBlank="1" showInputMessage="1" showErrorMessage="1" sqref="C19:D19" xr:uid="{C934A9C1-EAF7-4BB2-AC21-ACF7683D2181}">
      <formula1>IF($C$14="Jeune Agriculteur",ON,ZN)</formula1>
    </dataValidation>
    <dataValidation type="list" allowBlank="1" showInputMessage="1" showErrorMessage="1" sqref="C17:D17" xr:uid="{32FE7662-DA23-46FC-B12C-80F4FCBD589F}">
      <formula1>IF(C14="Jeune Agriculteur",Zone,ZN)</formula1>
    </dataValidation>
    <dataValidation type="list" allowBlank="1" showInputMessage="1" showErrorMessage="1" sqref="C21:D21" xr:uid="{7FF3A4CB-EDB4-4CE0-A460-7752D93BD52F}">
      <formula1>IF($C$14="Jeune Agriculteur",AB,ZN)</formula1>
    </dataValidation>
    <dataValidation type="list" allowBlank="1" showInputMessage="1" showErrorMessage="1" sqref="C14:D14" xr:uid="{F6C4195A-0B46-42B8-A2BE-9D6986E0AAFB}">
      <formula1>"Nouvel Agriculteur,Jeune Agriculteur"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Zoé CHARRIERE</cp:lastModifiedBy>
  <cp:lastPrinted>2023-02-28T08:09:47Z</cp:lastPrinted>
  <dcterms:created xsi:type="dcterms:W3CDTF">2015-06-05T18:19:34Z</dcterms:created>
  <dcterms:modified xsi:type="dcterms:W3CDTF">2023-07-26T13:22:13Z</dcterms:modified>
</cp:coreProperties>
</file>