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filer-td-02.crpc.fr\Transverses_alpc\Transverse_Interfonds\03_Programmation\01_ICP\2014-2020_et_2021-2027\ICP_2022\2022_12_13\2_Docs_en_ligne\2021_2027\"/>
    </mc:Choice>
  </mc:AlternateContent>
  <xr:revisionPtr revIDLastSave="0" documentId="13_ncr:1_{B638BA39-33D1-4A7E-9FEC-D019586E6A73}" xr6:coauthVersionLast="47" xr6:coauthVersionMax="47" xr10:uidLastSave="{00000000-0000-0000-0000-000000000000}"/>
  <bookViews>
    <workbookView xWindow="-108" yWindow="-108" windowWidth="23256" windowHeight="12576" activeTab="1" xr2:uid="{00000000-000D-0000-FFFF-FFFF00000000}"/>
  </bookViews>
  <sheets>
    <sheet name="Synthèse" sheetId="1" r:id="rId1"/>
    <sheet name="Nouvelles opérations" sheetId="4" r:id="rId2"/>
    <sheet name="Déprog Reprog" sheetId="5" r:id="rId3"/>
  </sheets>
  <definedNames>
    <definedName name="_xlnm._FilterDatabase" localSheetId="1" hidden="1">'Nouvelles opérations'!$A$6:$L$27</definedName>
    <definedName name="_xlnm.Print_Titles" localSheetId="2">'Déprog Reprog'!$6:$6</definedName>
    <definedName name="_xlnm.Print_Titles" localSheetId="1">'Nouvelles opérations'!$6:$6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9" i="4" l="1"/>
  <c r="H12" i="1"/>
  <c r="H14" i="1"/>
  <c r="E14" i="1"/>
  <c r="E12" i="1"/>
  <c r="D12" i="1"/>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28" i="4"/>
  <c r="I59" i="4"/>
  <c r="J9" i="4" l="1"/>
  <c r="J21" i="4" l="1"/>
  <c r="J22" i="4"/>
  <c r="J23" i="4"/>
  <c r="J25" i="4"/>
  <c r="J26" i="4"/>
  <c r="J27" i="4"/>
  <c r="J20" i="4"/>
  <c r="J11" i="4" l="1"/>
  <c r="J10" i="4"/>
  <c r="H24" i="4"/>
  <c r="D14" i="1" l="1"/>
  <c r="G14" i="1" s="1"/>
  <c r="H59" i="4"/>
  <c r="J24" i="4"/>
  <c r="J19" i="4"/>
  <c r="J8" i="4" l="1"/>
  <c r="J13" i="4"/>
  <c r="J12" i="4"/>
  <c r="J7" i="4"/>
  <c r="I14" i="5" l="1"/>
  <c r="J14" i="5"/>
  <c r="H14" i="5"/>
  <c r="J15" i="4" l="1"/>
  <c r="J16" i="4"/>
  <c r="J17" i="4"/>
  <c r="J18" i="4"/>
  <c r="J14" i="4"/>
  <c r="L16" i="1" l="1"/>
  <c r="K16" i="1" l="1"/>
  <c r="J16" i="1"/>
  <c r="H16" i="1" l="1"/>
  <c r="D16" i="1"/>
  <c r="E16" i="1"/>
  <c r="G16" i="1" l="1"/>
  <c r="J59" i="4" l="1"/>
  <c r="F16" i="1" l="1"/>
  <c r="G12" i="1" l="1"/>
</calcChain>
</file>

<file path=xl/sharedStrings.xml><?xml version="1.0" encoding="utf-8"?>
<sst xmlns="http://schemas.openxmlformats.org/spreadsheetml/2006/main" count="363" uniqueCount="123">
  <si>
    <t>AXE</t>
  </si>
  <si>
    <t>OS</t>
  </si>
  <si>
    <t>N° dossier</t>
  </si>
  <si>
    <t>Porteur de projet</t>
  </si>
  <si>
    <t>Intitulé du projet</t>
  </si>
  <si>
    <t>HT/TTC</t>
  </si>
  <si>
    <t>UE</t>
  </si>
  <si>
    <t>Taux UE</t>
  </si>
  <si>
    <t>Dont IEJ</t>
  </si>
  <si>
    <t>Tx UE</t>
  </si>
  <si>
    <t>TOTAL</t>
  </si>
  <si>
    <t>Fonds</t>
  </si>
  <si>
    <t>Pôle instructeur</t>
  </si>
  <si>
    <t>Avis service instructeur</t>
  </si>
  <si>
    <t>Total</t>
  </si>
  <si>
    <t>Opérations modifiées / déprogrammées</t>
  </si>
  <si>
    <t xml:space="preserve">Nouvelles opérations </t>
  </si>
  <si>
    <r>
      <t xml:space="preserve">UE                  </t>
    </r>
    <r>
      <rPr>
        <b/>
        <sz val="9"/>
        <color rgb="FFFF0000"/>
        <rFont val="Arial"/>
        <family val="2"/>
      </rPr>
      <t xml:space="preserve"> (variation)</t>
    </r>
  </si>
  <si>
    <t>SYNTHESE</t>
  </si>
  <si>
    <t>Nb                        dossiers</t>
  </si>
  <si>
    <t>Nouvelles opérations</t>
  </si>
  <si>
    <t>Opérations                                            modifiées / déprogrammées</t>
  </si>
  <si>
    <r>
      <t xml:space="preserve">Total </t>
    </r>
    <r>
      <rPr>
        <b/>
        <sz val="11"/>
        <color rgb="FFFF0000"/>
        <rFont val="Calibri"/>
        <family val="2"/>
        <scheme val="minor"/>
      </rPr>
      <t>(variation)</t>
    </r>
  </si>
  <si>
    <t>Localisation (département)</t>
  </si>
  <si>
    <t>Coût total éligible</t>
  </si>
  <si>
    <r>
      <t xml:space="preserve">Coût total éligible   </t>
    </r>
    <r>
      <rPr>
        <b/>
        <sz val="9"/>
        <color rgb="FFFF0000"/>
        <rFont val="Arial"/>
        <family val="2"/>
      </rPr>
      <t>(variation)</t>
    </r>
  </si>
  <si>
    <t>Localisation (dépt)</t>
  </si>
  <si>
    <t>Motif modification / déprogrammation</t>
  </si>
  <si>
    <r>
      <t xml:space="preserve">UE                  </t>
    </r>
    <r>
      <rPr>
        <b/>
        <sz val="9"/>
        <color rgb="FFFF0000"/>
        <rFont val="Arial"/>
        <family val="2"/>
      </rPr>
      <t xml:space="preserve">                         (variation)</t>
    </r>
  </si>
  <si>
    <t>Favorable</t>
  </si>
  <si>
    <r>
      <t xml:space="preserve">PROGRAMME FEDER-FSE+ NOUVELLE-AQUITAINE 2021-2027                                                                                                                               </t>
    </r>
    <r>
      <rPr>
        <b/>
        <i/>
        <sz val="18"/>
        <color theme="4" tint="-0.499984740745262"/>
        <rFont val="Arial"/>
        <family val="2"/>
      </rPr>
      <t>Liste des opérations présentées à l'ICP du 13 DECEMBRE 2022</t>
    </r>
    <r>
      <rPr>
        <b/>
        <i/>
        <sz val="20"/>
        <color theme="4" tint="-0.499984740745262"/>
        <rFont val="Arial"/>
        <family val="2"/>
      </rPr>
      <t xml:space="preserve">
</t>
    </r>
  </si>
  <si>
    <t>FSE+</t>
  </si>
  <si>
    <t xml:space="preserve">4.1 </t>
  </si>
  <si>
    <t xml:space="preserve">4.5 </t>
  </si>
  <si>
    <t>POLE CULTURE ET SANTE EN NOUVELLE-AQUITAINE</t>
  </si>
  <si>
    <t>Accompagnement des entrepreneurs de moins de 3 ans et animation territoriale en Nouvelle-Aquitaine - Exercice 2022</t>
  </si>
  <si>
    <t>Accompagnement d'entrepreneurs sous statut d'entrepreneur-salarié dans le bâtiment et promotion de l'entrepreneuriat en CAE - Exercice 2022</t>
  </si>
  <si>
    <t>HABITAT ECO-ACTION</t>
  </si>
  <si>
    <t>Consolidation de l'activité de la CAE et développement de l'animation territoriale autour de l'ESS  - exercice 2022</t>
  </si>
  <si>
    <t>CO-ACTIONS COOPERATIVE D'ENTREPRENEUR.E.S SOLIDAIRES</t>
  </si>
  <si>
    <t>Entreprendre et coopérer sur les territoires aquitains - Exercice 2022</t>
  </si>
  <si>
    <t>33/40/47</t>
  </si>
  <si>
    <t>COOP'ALPHA - COOPERATIVE D'ACTIVITES ET D'EMPLOI 33</t>
  </si>
  <si>
    <t>HELISCOOP</t>
  </si>
  <si>
    <t xml:space="preserve">Soutien et développement des porteur.es d'activités et de leurs compétences dans le cadre de l'ESS, promotion du modèle des CAE et du contrat CESA comme solution pour entreprendre autrement dans l'ESS </t>
  </si>
  <si>
    <t>16/17</t>
  </si>
  <si>
    <t>ACEASCOP FORMASCOPE</t>
  </si>
  <si>
    <t>Accompagnement des entrepreneurs en phase de création au sein de la CAE ACEASCOP FORMASCOPE et animation territoriale - Exercice 2022</t>
  </si>
  <si>
    <t>ASSOCIATION TERRITOIRES ET INNOVATION SOCIALE</t>
  </si>
  <si>
    <t>Développement de l'incubateur d'innovation sociale en Gironde</t>
  </si>
  <si>
    <t>ODACIO- COUVEUSE D'ENTREPRENEURS DE CHARENTE-MARITIME</t>
  </si>
  <si>
    <t>Accompagnement structuré et personnalisé des projets entrepreneuriaux pérennes dans une dynamique collective</t>
  </si>
  <si>
    <t>CHAMBRE DE METIERS ET DE L'ARTISANAT DE REGION NOUVELLE AQUITAINE</t>
  </si>
  <si>
    <t>FSE+ entreprendre 2022</t>
  </si>
  <si>
    <t>BGE SUD OUEST</t>
  </si>
  <si>
    <t>Accompagnement des porteur.ses de projet à la création/reprise de TPE et test du projet de création d'entreprise dans les couveuses BGE (départements 24, 33 et 47) 2022</t>
  </si>
  <si>
    <t>MISSION LOCALE TECHNOWEST</t>
  </si>
  <si>
    <t>ESTBA - ECOLE SUPERIEURE DE THEATRE BORDEAUX AQUITAINE</t>
  </si>
  <si>
    <t>Égalité des chances</t>
  </si>
  <si>
    <t>ASS REG ORIENTATION FORMATION EMPLOI N-A - CAP METIERS N-A</t>
  </si>
  <si>
    <t>NOSCHOOL</t>
  </si>
  <si>
    <t>Formation et Emploi</t>
  </si>
  <si>
    <t>PlaLab#4 : Consolidation de l'offre par pôles et déploiement à l'échelle de la Nouvelle-Aquitaine des missions d'information, de recherche et d'innovation du Pôle Culture et Santé</t>
  </si>
  <si>
    <t>Nouvelle-Aquitaine</t>
  </si>
  <si>
    <t>OXALIS</t>
  </si>
  <si>
    <t>79/87</t>
  </si>
  <si>
    <t>L'ALTERBATIVE</t>
  </si>
  <si>
    <t>CONSORTIUM COOPERATIVE</t>
  </si>
  <si>
    <t>Accompagnement à la création et développement d'activités en CAE CULTURE</t>
  </si>
  <si>
    <t>24/33</t>
  </si>
  <si>
    <t>Accompagnement d'entrepreneur.es au test et au développement d'une activité économique sous statut d'entrepreneurs-salariés et multisecteurs en coopérative d'activité d'emploi - Exercice 2022</t>
  </si>
  <si>
    <t>ASS FORMAT INFORMAT PAYSANS RURAUX EN PC - AFIPAR</t>
  </si>
  <si>
    <t>Favoriser et accompagner les projets en milieu rural</t>
  </si>
  <si>
    <t>79 - 86</t>
  </si>
  <si>
    <t>24 - 33 - 47</t>
  </si>
  <si>
    <t>Fabrique à Projets : Sensibilisation, Accompagnement et Formation à la création d'entreprise des publics en difficultés /Le Passeport du Créateur</t>
  </si>
  <si>
    <t>Les Innovantes de la formation 2022 en Nouvelle-Aquitaine</t>
  </si>
  <si>
    <t>STARTER - Ton avenir à la vitesse supérieure</t>
  </si>
  <si>
    <t>2.2</t>
  </si>
  <si>
    <t>2.5</t>
  </si>
  <si>
    <t>FEDER</t>
  </si>
  <si>
    <t>Création d'une unité de méthanisation</t>
  </si>
  <si>
    <t>Développement Economique et Environnemental</t>
  </si>
  <si>
    <t xml:space="preserve">Programme général de restauration des poissons migrateurs de la Dordogne et de la Garonne 2021 et 2022   </t>
  </si>
  <si>
    <t>ASSOCIATION MIGADO</t>
  </si>
  <si>
    <t>MIGRADOUR</t>
  </si>
  <si>
    <t>Suivi, évaluation et restauration des poissons migrateurs Adour et côtiers 2022</t>
  </si>
  <si>
    <t>DEUX-SEVRES BIOGAZ 1</t>
  </si>
  <si>
    <t>REGION NOUVELLE AQUITAINE</t>
  </si>
  <si>
    <t>10830 </t>
  </si>
  <si>
    <t>10630 </t>
  </si>
  <si>
    <t>11130 </t>
  </si>
  <si>
    <t>4.7</t>
  </si>
  <si>
    <t>PPSMJ 2022-2024 - Lot n°3 - Métier du paysage - CP Poitiers-Vivonne VIENNE - GEPSA INSTITUT</t>
  </si>
  <si>
    <t>PPSMJ 2022-2024 - Lot n°1 - Métiers de l'horticulture - CD Uzerche CORREZE - APES 24</t>
  </si>
  <si>
    <t>PPSMJ 2022-2024 - Lot n°2 - Métiers de l'horticulture - CD Neuvic DORDOGNE - AFAC 24</t>
  </si>
  <si>
    <t>PPSMJ 2022-2024 - Lot n°4 - Métiers du paysage et de l'horticulture - CD Bedenac CHARENTE MARITIME - APES 24</t>
  </si>
  <si>
    <t>PPSMJ 2022-2024 - Lot n°5 - Métier du paysage, de l'horticulture et de la mécanique agricole - CD Mauzac DORDOGNE - AFAC 24</t>
  </si>
  <si>
    <t>PPSMJ 2022-2024 - Lot n°6 - Métiers du paysage et de l'Horticulture - CP Mont-de-Marsan LANDES - AFAC 24</t>
  </si>
  <si>
    <t>PPSMJ 2022-2024 - Lot n°7 - Métiers du bâtiment - CD Bedenac CHARENTE MARITIME - BATIPRO</t>
  </si>
  <si>
    <t>PPSMJ 2022-2024 - Lot n°8 - Métiers du bâtiment - CD Uzerche/MA Tulle CORREZE - GRETA LIMOUSIN</t>
  </si>
  <si>
    <t>PPSMJ 2022-2024 - Lot n°9 - Métiers du bâtiment - CP Bordeaux-Gradignan GIRONDE - INSUP</t>
  </si>
  <si>
    <t>PPSMJ 2022-2024 - Lot n°10 - Métiers du bâtiment - CP Mont-de-Marsan LANDES - PREFACE</t>
  </si>
  <si>
    <t>PPSMJ 2022 - 2024 - Lot n°11 - Métier du bâtiment - MA Agen/CD Eysses - LOT-ET-GARONNE - INSUP</t>
  </si>
  <si>
    <t>PPSMJ 2022-2024 - Lot n°12 - Métiers du bâtiment - MA Angoulême CHARENTE - GEPSA INSTITUT</t>
  </si>
  <si>
    <t>PPSMJ 2022 - 2024 - Lot n°13 - Métier du bâtiment - MA Guéret - CREUSE - GRETA du Limousin</t>
  </si>
  <si>
    <t>PPSMJ 2022-2024 - Lot n°14 - Métiers du bâtiment - MA Pau Pyrénées-Atlantiques - PREFACE</t>
  </si>
  <si>
    <t>PPSMJ 2022-2024 - Lot n°15 - Métiers du bâtiment - MA Périgueux/CD Mauzac/CD Neuvic DORDOGNE - PREFACE</t>
  </si>
  <si>
    <t>PPSMJ 2022-2024 - Lot n°16 - Métiers du bâtiment - MA Saintes CHARENTE-MARITIME - GEPSA INSTITUT</t>
  </si>
  <si>
    <t>PPSMJ 2022-2024 - Lot n°17 - Métiers du bâtiment - MC Saint-Martin-de-Ré CHARENTE-MARITIME - APES 24</t>
  </si>
  <si>
    <t>PPSMJ 2022-2024 - Lot n°18 - Métiers du bâtiment - CP Poitiers-Vivonne VIENNE - GEPSA INSTITUT</t>
  </si>
  <si>
    <t xml:space="preserve"> PPSMJ 2022-2024 - Lot n°19 - Métiers de l'Industrie - CD Mauzac DORDOGNE - SUNSET CREATION</t>
  </si>
  <si>
    <t>PPSMJ 2022-2024 - Lot n°20 - Métiers de l'industrie - CD Neuvic DORDOGNE - PREFACE</t>
  </si>
  <si>
    <t>PPSMJ 2022-2024 - Lot n°21 - Métiers de la restauration - CD Bedenac CHARENTE-MARITIME - AFEC INSERTION SUD OUEST</t>
  </si>
  <si>
    <t>PPSMJ 2022-2024 - Lot n°22 - Métiers de la restauration - CP Poitiers-Vivonne VIENNE - AFEC INSERTION SUD OUEST</t>
  </si>
  <si>
    <t>PPSMJ 2022-2024 - Lot n°23 - Métiers de la mode - CP Bordeaux-Gradignan GIRONDE - INSUP</t>
  </si>
  <si>
    <t>PPSMJ 2022-2024 - Lot n°24 - Métiers du bois - CD Eysses LOT-ET-GARONNE - PREFACE</t>
  </si>
  <si>
    <t>PPSMJ 2022-2024 - Lot n°25 - Métiers du bois - MA Rochefort CHARENTE-MARITIME - GEPSA INSTITUT</t>
  </si>
  <si>
    <t xml:space="preserve"> PPSMJ 2022-2024 - Lot n°26 - Métiers de la logistique - CD Bedenac/MC Saint-Martin-de-Ré CHARENTE-MARITIME - GEPSA INSTITUT</t>
  </si>
  <si>
    <t>PPSMJ 2022-2024 - Lot n°27 - Métiers de la logistique - CD Uzerche CORREZE - PREFACE</t>
  </si>
  <si>
    <t>PPSMJ 2022-2024 - Lot n°28 - Métiers de la logistique - CP Bordeaux-Gradignan GIRONDE - GEPSA INSTITUT</t>
  </si>
  <si>
    <t>PPSMJ 2022-2024 - Lot n°29 - Métiers de la logistique - CP Mont-de-Marsan LANDES - GEPSA INSTITUT</t>
  </si>
  <si>
    <t>PPSMJ 2022-2024 - Lot n°30 - Métiers de la logistique - MA Agen LOT-ET-GARONNE - GEPSA INSTITUT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</si>
</sst>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0.00\ &quot;€&quot;;\-#,##0.00\ &quot;€&quot;"/>
    <numFmt numFmtId="42" formatCode="_-* #,##0\ &quot;€&quot;_-;\-* #,##0\ &quot;€&quot;_-;_-* &quot;-&quot;\ &quot;€&quot;_-;_-@_-"/>
    <numFmt numFmtId="44" formatCode="_-* #,##0.00\ &quot;€&quot;_-;\-* #,##0.00\ &quot;€&quot;_-;_-* &quot;-&quot;??\ &quot;€&quot;_-;_-@_-"/>
    <numFmt numFmtId="164" formatCode="_-* #,##0.00\ _€_-;\-* #,##0.00\ _€_-;_-* &quot;-&quot;??\ _€_-;_-@_-"/>
    <numFmt numFmtId="165" formatCode="#,##0.00\ &quot;€&quot;"/>
  </numFmts>
  <fonts count="28" x14ac:knownFonts="1">
    <font>
      <sz val="11"/>
      <color theme="1"/>
      <name val="Calibri"/>
      <family val="2"/>
      <scheme val="minor"/>
    </font>
    <font>
      <sz val="11"/>
      <color theme="1"/>
      <name val="Calibri"/>
      <family val="2"/>
      <scheme val="minor"/>
    </font>
    <font>
      <sz val="10"/>
      <name val="Arial"/>
      <family val="2"/>
    </font>
    <font>
      <b/>
      <sz val="9"/>
      <color indexed="8"/>
      <name val="Arial"/>
      <family val="2"/>
    </font>
    <font>
      <sz val="9"/>
      <color indexed="8"/>
      <name val="Arial"/>
      <family val="2"/>
    </font>
    <font>
      <b/>
      <sz val="10"/>
      <name val="Arial"/>
      <family val="2"/>
    </font>
    <font>
      <sz val="10"/>
      <name val="MS Sans Serif"/>
      <family val="2"/>
    </font>
    <font>
      <b/>
      <sz val="11"/>
      <color theme="1"/>
      <name val="Calibri"/>
      <family val="2"/>
      <scheme val="minor"/>
    </font>
    <font>
      <b/>
      <i/>
      <sz val="20"/>
      <color theme="4" tint="-0.499984740745262"/>
      <name val="Arial"/>
      <family val="2"/>
    </font>
    <font>
      <b/>
      <i/>
      <sz val="18"/>
      <color theme="4" tint="-0.499984740745262"/>
      <name val="Arial"/>
      <family val="2"/>
    </font>
    <font>
      <sz val="11"/>
      <color theme="4" tint="-0.499984740745262"/>
      <name val="Calibri"/>
      <family val="2"/>
      <scheme val="minor"/>
    </font>
    <font>
      <b/>
      <sz val="9"/>
      <color rgb="FFFF0000"/>
      <name val="Arial"/>
      <family val="2"/>
    </font>
    <font>
      <b/>
      <sz val="14"/>
      <color theme="4" tint="-0.499984740745262"/>
      <name val="Calibri"/>
      <family val="2"/>
      <scheme val="minor"/>
    </font>
    <font>
      <b/>
      <sz val="11"/>
      <color rgb="FFFF0000"/>
      <name val="Calibri"/>
      <family val="2"/>
      <scheme val="minor"/>
    </font>
    <font>
      <b/>
      <sz val="16"/>
      <color rgb="FFC00000"/>
      <name val="Calibri"/>
      <family val="2"/>
      <scheme val="minor"/>
    </font>
    <font>
      <sz val="11"/>
      <color rgb="FFC00000"/>
      <name val="Calibri"/>
      <family val="2"/>
      <scheme val="minor"/>
    </font>
    <font>
      <b/>
      <sz val="11"/>
      <color rgb="FFC00000"/>
      <name val="Arial"/>
      <family val="2"/>
    </font>
    <font>
      <b/>
      <sz val="11"/>
      <color rgb="FFC00000"/>
      <name val="Calibri"/>
      <family val="2"/>
      <scheme val="minor"/>
    </font>
    <font>
      <sz val="11"/>
      <color rgb="FFFF0000"/>
      <name val="Calibri"/>
      <family val="2"/>
      <scheme val="minor"/>
    </font>
    <font>
      <b/>
      <sz val="20"/>
      <color rgb="FFFF0000"/>
      <name val="Calibri"/>
      <family val="2"/>
      <scheme val="minor"/>
    </font>
    <font>
      <b/>
      <sz val="14"/>
      <color rgb="FFFF0000"/>
      <name val="Calibri"/>
      <family val="2"/>
      <scheme val="minor"/>
    </font>
    <font>
      <sz val="10"/>
      <name val="Arial"/>
      <family val="2"/>
    </font>
    <font>
      <sz val="11"/>
      <name val="Calibri"/>
      <family val="2"/>
      <scheme val="minor"/>
    </font>
    <font>
      <b/>
      <sz val="11"/>
      <color indexed="8"/>
      <name val="Calibri"/>
      <family val="2"/>
      <scheme val="minor"/>
    </font>
    <font>
      <sz val="11"/>
      <color indexed="8"/>
      <name val="Calibri"/>
      <family val="2"/>
      <scheme val="minor"/>
    </font>
    <font>
      <sz val="11"/>
      <color indexed="8"/>
      <name val="Calibri"/>
      <family val="2"/>
    </font>
    <font>
      <sz val="11"/>
      <color theme="1"/>
      <name val="Verdana"/>
      <family val="2"/>
    </font>
    <font>
      <sz val="10"/>
      <color theme="1"/>
      <name val="Calibri"/>
      <family val="2"/>
      <scheme val="minor"/>
    </font>
  </fonts>
  <fills count="6">
    <fill>
      <patternFill patternType="none"/>
    </fill>
    <fill>
      <patternFill patternType="gray125"/>
    </fill>
    <fill>
      <patternFill patternType="solid">
        <fgColor indexed="9"/>
        <bgColor indexed="9"/>
      </patternFill>
    </fill>
    <fill>
      <patternFill patternType="solid">
        <fgColor theme="4" tint="0.39997558519241921"/>
        <bgColor indexed="64"/>
      </patternFill>
    </fill>
    <fill>
      <patternFill patternType="solid">
        <fgColor theme="4" tint="0.39997558519241921"/>
        <bgColor indexed="9"/>
      </patternFill>
    </fill>
    <fill>
      <patternFill patternType="solid">
        <fgColor theme="0"/>
        <bgColor indexed="64"/>
      </patternFill>
    </fill>
  </fills>
  <borders count="17">
    <border>
      <left/>
      <right/>
      <top/>
      <bottom/>
      <diagonal/>
    </border>
    <border>
      <left style="medium">
        <color theme="4" tint="-0.499984740745262"/>
      </left>
      <right style="medium">
        <color theme="4" tint="-0.499984740745262"/>
      </right>
      <top style="medium">
        <color theme="4" tint="-0.499984740745262"/>
      </top>
      <bottom style="medium">
        <color theme="4" tint="-0.499984740745262"/>
      </bottom>
      <diagonal/>
    </border>
    <border>
      <left style="medium">
        <color theme="4" tint="-0.499984740745262"/>
      </left>
      <right/>
      <top style="medium">
        <color theme="4" tint="-0.499984740745262"/>
      </top>
      <bottom style="medium">
        <color theme="4" tint="-0.499984740745262"/>
      </bottom>
      <diagonal/>
    </border>
    <border>
      <left/>
      <right style="medium">
        <color theme="4" tint="-0.499984740745262"/>
      </right>
      <top style="medium">
        <color theme="4" tint="-0.499984740745262"/>
      </top>
      <bottom style="medium">
        <color theme="4" tint="-0.499984740745262"/>
      </bottom>
      <diagonal/>
    </border>
    <border>
      <left/>
      <right/>
      <top style="medium">
        <color theme="4" tint="-0.499984740745262"/>
      </top>
      <bottom style="medium">
        <color theme="4" tint="-0.499984740745262"/>
      </bottom>
      <diagonal/>
    </border>
    <border>
      <left style="thick">
        <color theme="4" tint="-0.499984740745262"/>
      </left>
      <right/>
      <top style="thick">
        <color theme="4" tint="-0.499984740745262"/>
      </top>
      <bottom style="thick">
        <color theme="4" tint="-0.499984740745262"/>
      </bottom>
      <diagonal/>
    </border>
    <border>
      <left/>
      <right/>
      <top style="thick">
        <color theme="4" tint="-0.499984740745262"/>
      </top>
      <bottom style="thick">
        <color theme="4" tint="-0.499984740745262"/>
      </bottom>
      <diagonal/>
    </border>
    <border>
      <left/>
      <right style="thick">
        <color theme="4" tint="-0.499984740745262"/>
      </right>
      <top style="thick">
        <color theme="4" tint="-0.499984740745262"/>
      </top>
      <bottom style="thick">
        <color theme="4" tint="-0.499984740745262"/>
      </bottom>
      <diagonal/>
    </border>
    <border>
      <left style="medium">
        <color theme="4" tint="-0.499984740745262"/>
      </left>
      <right style="thin">
        <color theme="4" tint="-0.499984740745262"/>
      </right>
      <top style="medium">
        <color theme="4" tint="-0.499984740745262"/>
      </top>
      <bottom style="thin">
        <color theme="4" tint="-0.499984740745262"/>
      </bottom>
      <diagonal/>
    </border>
    <border>
      <left style="thin">
        <color theme="4" tint="-0.499984740745262"/>
      </left>
      <right style="thin">
        <color theme="4" tint="-0.499984740745262"/>
      </right>
      <top style="medium">
        <color theme="4" tint="-0.499984740745262"/>
      </top>
      <bottom style="thin">
        <color theme="4" tint="-0.499984740745262"/>
      </bottom>
      <diagonal/>
    </border>
    <border>
      <left style="thin">
        <color theme="4" tint="-0.499984740745262"/>
      </left>
      <right style="medium">
        <color theme="4" tint="-0.499984740745262"/>
      </right>
      <top style="medium">
        <color theme="4" tint="-0.499984740745262"/>
      </top>
      <bottom style="thin">
        <color theme="4" tint="-0.499984740745262"/>
      </bottom>
      <diagonal/>
    </border>
    <border>
      <left style="medium">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style="thin">
        <color theme="4" tint="-0.499984740745262"/>
      </right>
      <top style="thin">
        <color theme="4" tint="-0.499984740745262"/>
      </top>
      <bottom style="thin">
        <color theme="4" tint="-0.499984740745262"/>
      </bottom>
      <diagonal/>
    </border>
    <border>
      <left style="thin">
        <color theme="4" tint="-0.499984740745262"/>
      </left>
      <right style="medium">
        <color theme="4" tint="-0.499984740745262"/>
      </right>
      <top style="thin">
        <color theme="4" tint="-0.499984740745262"/>
      </top>
      <bottom style="thin">
        <color theme="4" tint="-0.499984740745262"/>
      </bottom>
      <diagonal/>
    </border>
    <border>
      <left style="thin">
        <color indexed="64"/>
      </left>
      <right style="thin">
        <color indexed="64"/>
      </right>
      <top style="thin">
        <color indexed="64"/>
      </top>
      <bottom style="thin">
        <color indexed="64"/>
      </bottom>
      <diagonal/>
    </border>
    <border>
      <left/>
      <right/>
      <top style="thin">
        <color theme="8"/>
      </top>
      <bottom style="thin">
        <color indexed="64"/>
      </bottom>
      <diagonal/>
    </border>
    <border>
      <left style="thin">
        <color indexed="64"/>
      </left>
      <right style="thin">
        <color indexed="64"/>
      </right>
      <top/>
      <bottom style="thin">
        <color indexed="64"/>
      </bottom>
      <diagonal/>
    </border>
  </borders>
  <cellStyleXfs count="19">
    <xf numFmtId="0" fontId="0" fillId="0" borderId="0"/>
    <xf numFmtId="9" fontId="1" fillId="0" borderId="0" applyFont="0" applyFill="0" applyBorder="0" applyAlignment="0" applyProtection="0"/>
    <xf numFmtId="0" fontId="2" fillId="0" borderId="0"/>
    <xf numFmtId="0" fontId="2" fillId="0" borderId="0"/>
    <xf numFmtId="0" fontId="6" fillId="0" borderId="0"/>
    <xf numFmtId="0" fontId="21" fillId="0" borderId="0"/>
    <xf numFmtId="44" fontId="1" fillId="0" borderId="0" applyFont="0" applyFill="0" applyBorder="0" applyAlignment="0" applyProtection="0"/>
    <xf numFmtId="0" fontId="1" fillId="0" borderId="0"/>
    <xf numFmtId="0" fontId="2" fillId="0" borderId="0"/>
    <xf numFmtId="44" fontId="1" fillId="0" borderId="0" applyFont="0" applyFill="0" applyBorder="0" applyAlignment="0" applyProtection="0"/>
    <xf numFmtId="164" fontId="25"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26" fillId="0" borderId="0" applyFont="0" applyFill="0" applyBorder="0" applyAlignment="0" applyProtection="0"/>
    <xf numFmtId="0" fontId="2" fillId="0" borderId="0"/>
    <xf numFmtId="9" fontId="2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cellStyleXfs>
  <cellXfs count="95">
    <xf numFmtId="0" fontId="0" fillId="0" borderId="0" xfId="0"/>
    <xf numFmtId="0" fontId="0" fillId="0" borderId="0" xfId="0" applyAlignment="1"/>
    <xf numFmtId="0" fontId="3" fillId="0" borderId="0" xfId="3" applyFont="1" applyFill="1" applyBorder="1" applyAlignment="1">
      <alignment horizontal="center" vertical="center" wrapText="1"/>
    </xf>
    <xf numFmtId="0" fontId="10" fillId="0" borderId="0" xfId="0" applyFont="1" applyAlignment="1">
      <alignment horizontal="center"/>
    </xf>
    <xf numFmtId="0" fontId="12" fillId="0" borderId="0" xfId="0" applyFont="1" applyFill="1" applyBorder="1" applyAlignment="1">
      <alignment horizontal="center"/>
    </xf>
    <xf numFmtId="0" fontId="3" fillId="2" borderId="8" xfId="3" applyFont="1" applyFill="1" applyBorder="1" applyAlignment="1">
      <alignment horizontal="center" vertical="center"/>
    </xf>
    <xf numFmtId="165" fontId="4" fillId="2" borderId="9" xfId="3" applyNumberFormat="1" applyFont="1" applyFill="1" applyBorder="1" applyAlignment="1">
      <alignment vertical="center"/>
    </xf>
    <xf numFmtId="44" fontId="4" fillId="2" borderId="9" xfId="3" applyNumberFormat="1" applyFont="1" applyFill="1" applyBorder="1" applyAlignment="1">
      <alignment horizontal="center" vertical="center"/>
    </xf>
    <xf numFmtId="0" fontId="4" fillId="2" borderId="10" xfId="3" applyNumberFormat="1" applyFont="1" applyFill="1" applyBorder="1" applyAlignment="1">
      <alignment horizontal="center" vertical="center"/>
    </xf>
    <xf numFmtId="0" fontId="3" fillId="2" borderId="11" xfId="3" applyFont="1" applyFill="1" applyBorder="1" applyAlignment="1">
      <alignment horizontal="center" vertical="center"/>
    </xf>
    <xf numFmtId="165" fontId="4" fillId="2" borderId="12" xfId="3" applyNumberFormat="1" applyFont="1" applyFill="1" applyBorder="1" applyAlignment="1">
      <alignment vertical="center"/>
    </xf>
    <xf numFmtId="10" fontId="4" fillId="2" borderId="12" xfId="3" applyNumberFormat="1" applyFont="1" applyFill="1" applyBorder="1" applyAlignment="1">
      <alignment horizontal="center" vertical="center" wrapText="1"/>
    </xf>
    <xf numFmtId="0" fontId="4" fillId="0" borderId="13" xfId="3" applyNumberFormat="1" applyFont="1" applyFill="1" applyBorder="1" applyAlignment="1">
      <alignment horizontal="center" vertical="center"/>
    </xf>
    <xf numFmtId="44" fontId="4" fillId="2" borderId="12" xfId="3" applyNumberFormat="1" applyFont="1" applyFill="1" applyBorder="1" applyAlignment="1">
      <alignment horizontal="center" vertical="center"/>
    </xf>
    <xf numFmtId="165" fontId="4" fillId="2" borderId="8" xfId="3" applyNumberFormat="1" applyFont="1" applyFill="1" applyBorder="1" applyAlignment="1">
      <alignment vertical="center"/>
    </xf>
    <xf numFmtId="165" fontId="4" fillId="2" borderId="11" xfId="3" applyNumberFormat="1" applyFont="1" applyFill="1" applyBorder="1" applyAlignment="1">
      <alignment vertical="center"/>
    </xf>
    <xf numFmtId="0" fontId="3" fillId="4" borderId="1" xfId="3" applyFont="1" applyFill="1" applyBorder="1" applyAlignment="1">
      <alignment horizontal="center" vertical="center" wrapText="1"/>
    </xf>
    <xf numFmtId="0" fontId="5" fillId="3" borderId="1" xfId="3" applyFont="1" applyFill="1" applyBorder="1" applyAlignment="1">
      <alignment horizontal="center" vertical="center"/>
    </xf>
    <xf numFmtId="165" fontId="5" fillId="3" borderId="1" xfId="3" applyNumberFormat="1" applyFont="1" applyFill="1" applyBorder="1" applyAlignment="1">
      <alignment vertical="center"/>
    </xf>
    <xf numFmtId="10" fontId="3" fillId="4" borderId="1" xfId="3" applyNumberFormat="1" applyFont="1" applyFill="1" applyBorder="1" applyAlignment="1">
      <alignment horizontal="center" vertical="center" wrapText="1"/>
    </xf>
    <xf numFmtId="0" fontId="5" fillId="3" borderId="1" xfId="3" applyNumberFormat="1" applyFont="1" applyFill="1" applyBorder="1" applyAlignment="1">
      <alignment horizontal="center" vertical="center"/>
    </xf>
    <xf numFmtId="10" fontId="7" fillId="3" borderId="1" xfId="1" applyNumberFormat="1" applyFont="1" applyFill="1" applyBorder="1" applyAlignment="1">
      <alignment horizontal="center" vertical="center"/>
    </xf>
    <xf numFmtId="0" fontId="7" fillId="3" borderId="1" xfId="0" applyFont="1" applyFill="1" applyBorder="1" applyAlignment="1">
      <alignment horizontal="center" wrapText="1"/>
    </xf>
    <xf numFmtId="165" fontId="0" fillId="0" borderId="0" xfId="0" applyNumberFormat="1"/>
    <xf numFmtId="165" fontId="7" fillId="3" borderId="1" xfId="0" applyNumberFormat="1" applyFont="1" applyFill="1" applyBorder="1"/>
    <xf numFmtId="44" fontId="7" fillId="3" borderId="1" xfId="0" applyNumberFormat="1" applyFont="1" applyFill="1" applyBorder="1" applyAlignment="1">
      <alignment horizontal="center" vertical="center"/>
    </xf>
    <xf numFmtId="0" fontId="23" fillId="4" borderId="14" xfId="3" applyFont="1" applyFill="1" applyBorder="1" applyAlignment="1">
      <alignment horizontal="center" vertical="center" wrapText="1"/>
    </xf>
    <xf numFmtId="7" fontId="4" fillId="2" borderId="12" xfId="3" applyNumberFormat="1" applyFont="1" applyFill="1" applyBorder="1" applyAlignment="1">
      <alignment horizontal="center" vertical="center"/>
    </xf>
    <xf numFmtId="0" fontId="24" fillId="5" borderId="12" xfId="3" applyFont="1" applyFill="1" applyBorder="1" applyAlignment="1">
      <alignment horizontal="center" vertical="center" wrapText="1"/>
    </xf>
    <xf numFmtId="0" fontId="24" fillId="5" borderId="0" xfId="3" applyFont="1" applyFill="1" applyBorder="1" applyAlignment="1">
      <alignment horizontal="center" vertical="center" wrapText="1"/>
    </xf>
    <xf numFmtId="0" fontId="1" fillId="5" borderId="0" xfId="0" applyFont="1" applyFill="1" applyAlignment="1">
      <alignment horizontal="center"/>
    </xf>
    <xf numFmtId="1" fontId="24" fillId="5" borderId="12" xfId="3" applyNumberFormat="1" applyFont="1" applyFill="1" applyBorder="1" applyAlignment="1">
      <alignment horizontal="center" vertical="center" wrapText="1"/>
    </xf>
    <xf numFmtId="0" fontId="3" fillId="4" borderId="12" xfId="3" applyFont="1" applyFill="1" applyBorder="1" applyAlignment="1">
      <alignment horizontal="center" vertical="center" wrapText="1"/>
    </xf>
    <xf numFmtId="0" fontId="24" fillId="0" borderId="12" xfId="3" applyFont="1" applyFill="1" applyBorder="1" applyAlignment="1">
      <alignment horizontal="center" vertical="center" wrapText="1"/>
    </xf>
    <xf numFmtId="0" fontId="22" fillId="0" borderId="12" xfId="7" applyFont="1" applyFill="1" applyBorder="1" applyAlignment="1">
      <alignment horizontal="center" vertical="center" wrapText="1"/>
    </xf>
    <xf numFmtId="44" fontId="24" fillId="0" borderId="12" xfId="3" applyNumberFormat="1" applyFont="1" applyFill="1" applyBorder="1" applyAlignment="1">
      <alignment horizontal="right" vertical="center" wrapText="1"/>
    </xf>
    <xf numFmtId="42" fontId="24" fillId="0" borderId="12" xfId="3" applyNumberFormat="1" applyFont="1" applyFill="1" applyBorder="1" applyAlignment="1">
      <alignment horizontal="right" vertical="center" wrapText="1"/>
    </xf>
    <xf numFmtId="1" fontId="24" fillId="0" borderId="12" xfId="3" applyNumberFormat="1" applyFont="1" applyFill="1" applyBorder="1" applyAlignment="1">
      <alignment horizontal="center" vertical="center" wrapText="1"/>
    </xf>
    <xf numFmtId="0" fontId="0" fillId="0" borderId="12" xfId="0" applyFont="1" applyFill="1" applyBorder="1" applyAlignment="1">
      <alignment horizontal="center" vertical="center" wrapText="1"/>
    </xf>
    <xf numFmtId="0" fontId="1" fillId="0" borderId="14" xfId="0" applyNumberFormat="1" applyFont="1" applyFill="1" applyBorder="1" applyAlignment="1">
      <alignment horizontal="center" vertical="center"/>
    </xf>
    <xf numFmtId="0" fontId="0" fillId="0" borderId="14" xfId="0" applyNumberFormat="1" applyFont="1" applyFill="1" applyBorder="1" applyAlignment="1">
      <alignment horizontal="center" vertical="center"/>
    </xf>
    <xf numFmtId="0" fontId="0" fillId="0" borderId="14" xfId="0" applyFont="1" applyFill="1" applyBorder="1" applyAlignment="1">
      <alignment horizontal="center" vertical="center"/>
    </xf>
    <xf numFmtId="10" fontId="1" fillId="0" borderId="14" xfId="1" applyNumberFormat="1" applyFont="1" applyFill="1" applyBorder="1" applyAlignment="1">
      <alignment horizontal="center" vertical="center"/>
    </xf>
    <xf numFmtId="0" fontId="0" fillId="0" borderId="14" xfId="0"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14" xfId="0" applyFont="1" applyFill="1" applyBorder="1" applyAlignment="1">
      <alignment horizontal="center" vertical="center" wrapText="1" shrinkToFit="1"/>
    </xf>
    <xf numFmtId="0" fontId="0" fillId="0" borderId="0" xfId="0" applyFill="1"/>
    <xf numFmtId="0" fontId="0" fillId="0" borderId="14" xfId="0" applyNumberFormat="1" applyFont="1" applyFill="1" applyBorder="1" applyAlignment="1">
      <alignment horizontal="center" vertical="center" wrapText="1" shrinkToFit="1"/>
    </xf>
    <xf numFmtId="0" fontId="0" fillId="0" borderId="0" xfId="0" applyFill="1" applyAlignment="1">
      <alignment horizontal="center" vertical="center"/>
    </xf>
    <xf numFmtId="0" fontId="22" fillId="0" borderId="0" xfId="0" applyFont="1" applyFill="1" applyAlignment="1">
      <alignment horizontal="center" vertical="center"/>
    </xf>
    <xf numFmtId="0" fontId="1" fillId="0" borderId="0" xfId="0" applyFont="1" applyFill="1"/>
    <xf numFmtId="0" fontId="24" fillId="0" borderId="0" xfId="3" applyFont="1" applyFill="1" applyBorder="1" applyAlignment="1">
      <alignment horizontal="center" vertical="center" wrapText="1"/>
    </xf>
    <xf numFmtId="42" fontId="24" fillId="0" borderId="12" xfId="3" applyNumberFormat="1" applyFont="1" applyFill="1" applyBorder="1" applyAlignment="1">
      <alignment horizontal="center" vertical="center" wrapText="1"/>
    </xf>
    <xf numFmtId="0" fontId="0" fillId="0" borderId="14" xfId="0" applyFont="1" applyBorder="1" applyAlignment="1">
      <alignment horizontal="center" vertical="center" wrapText="1" shrinkToFit="1"/>
    </xf>
    <xf numFmtId="0" fontId="0" fillId="0" borderId="0" xfId="0" applyAlignment="1">
      <alignment horizontal="center" wrapText="1"/>
    </xf>
    <xf numFmtId="0" fontId="0" fillId="0" borderId="0" xfId="0" applyAlignment="1">
      <alignment vertical="center"/>
    </xf>
    <xf numFmtId="0" fontId="22" fillId="0" borderId="14" xfId="0" applyFont="1" applyFill="1" applyBorder="1" applyAlignment="1">
      <alignment horizontal="center" vertical="center" wrapText="1" shrinkToFit="1"/>
    </xf>
    <xf numFmtId="0" fontId="0" fillId="0" borderId="15" xfId="0" applyFont="1" applyBorder="1" applyAlignment="1">
      <alignment horizontal="center" wrapText="1"/>
    </xf>
    <xf numFmtId="0" fontId="22" fillId="0" borderId="14"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xf>
    <xf numFmtId="44" fontId="0" fillId="0" borderId="14" xfId="0" applyNumberFormat="1" applyFill="1" applyBorder="1" applyAlignment="1">
      <alignment horizontal="center" vertical="center" wrapText="1" shrinkToFit="1"/>
    </xf>
    <xf numFmtId="0" fontId="14" fillId="0" borderId="0" xfId="0" applyFont="1" applyBorder="1" applyAlignment="1">
      <alignment horizontal="center" vertical="center"/>
    </xf>
    <xf numFmtId="0" fontId="20" fillId="3" borderId="2" xfId="0" applyFont="1" applyFill="1" applyBorder="1" applyAlignment="1">
      <alignment horizontal="center" vertical="center"/>
    </xf>
    <xf numFmtId="0" fontId="20" fillId="3" borderId="4" xfId="0" applyFont="1" applyFill="1" applyBorder="1" applyAlignment="1">
      <alignment horizontal="center" vertical="center"/>
    </xf>
    <xf numFmtId="0" fontId="20" fillId="3" borderId="3" xfId="0" applyFont="1" applyFill="1" applyBorder="1" applyAlignment="1">
      <alignment horizontal="center" vertical="center"/>
    </xf>
    <xf numFmtId="0" fontId="20" fillId="3" borderId="1" xfId="0" applyFont="1" applyFill="1" applyBorder="1" applyAlignment="1">
      <alignment horizontal="center" wrapText="1"/>
    </xf>
    <xf numFmtId="0" fontId="18" fillId="3" borderId="1" xfId="0" applyFont="1" applyFill="1" applyBorder="1" applyAlignment="1">
      <alignment horizontal="center" wrapText="1"/>
    </xf>
    <xf numFmtId="0" fontId="19" fillId="3" borderId="1" xfId="0" applyFont="1" applyFill="1" applyBorder="1" applyAlignment="1">
      <alignment horizontal="center" vertical="center" textRotation="90"/>
    </xf>
    <xf numFmtId="0" fontId="8" fillId="0" borderId="5" xfId="4" applyFont="1" applyBorder="1" applyAlignment="1">
      <alignment horizontal="center" vertical="top" wrapText="1"/>
    </xf>
    <xf numFmtId="0" fontId="0" fillId="0" borderId="6" xfId="0" applyBorder="1" applyAlignment="1">
      <alignment horizontal="center"/>
    </xf>
    <xf numFmtId="0" fontId="0" fillId="0" borderId="7" xfId="0" applyBorder="1" applyAlignment="1">
      <alignment horizontal="center"/>
    </xf>
    <xf numFmtId="0" fontId="16" fillId="4" borderId="5" xfId="3" applyFont="1" applyFill="1" applyBorder="1" applyAlignment="1">
      <alignment horizontal="center" vertical="center" wrapText="1"/>
    </xf>
    <xf numFmtId="0" fontId="17" fillId="3" borderId="6" xfId="0" applyFont="1" applyFill="1" applyBorder="1" applyAlignment="1">
      <alignment horizontal="center"/>
    </xf>
    <xf numFmtId="0" fontId="15" fillId="3" borderId="7" xfId="0" applyFont="1" applyFill="1" applyBorder="1" applyAlignment="1">
      <alignment horizontal="center"/>
    </xf>
    <xf numFmtId="0" fontId="16" fillId="4" borderId="6" xfId="3" applyFont="1" applyFill="1" applyBorder="1" applyAlignment="1">
      <alignment horizontal="center" vertical="center" wrapText="1"/>
    </xf>
    <xf numFmtId="44" fontId="0" fillId="0" borderId="14" xfId="6" applyNumberFormat="1" applyFont="1" applyFill="1" applyBorder="1" applyAlignment="1">
      <alignment horizontal="center" vertical="center" wrapText="1" shrinkToFit="1"/>
    </xf>
    <xf numFmtId="44" fontId="22" fillId="0" borderId="14" xfId="6" applyNumberFormat="1" applyFont="1" applyFill="1" applyBorder="1" applyAlignment="1">
      <alignment horizontal="center" vertical="center" wrapText="1" shrinkToFit="1"/>
    </xf>
    <xf numFmtId="10" fontId="1" fillId="0" borderId="16" xfId="1" applyNumberFormat="1" applyFont="1" applyFill="1" applyBorder="1" applyAlignment="1">
      <alignment horizontal="center" vertical="center"/>
    </xf>
    <xf numFmtId="44" fontId="22" fillId="0" borderId="16" xfId="0" applyNumberFormat="1" applyFont="1" applyFill="1" applyBorder="1" applyAlignment="1">
      <alignment horizontal="center" vertical="center" wrapText="1" shrinkToFit="1"/>
    </xf>
    <xf numFmtId="0" fontId="1" fillId="0" borderId="16" xfId="0" applyNumberFormat="1" applyFont="1" applyFill="1" applyBorder="1" applyAlignment="1">
      <alignment horizontal="center" vertical="center"/>
    </xf>
    <xf numFmtId="0" fontId="0" fillId="0" borderId="16" xfId="0" applyNumberFormat="1" applyFont="1" applyFill="1" applyBorder="1" applyAlignment="1">
      <alignment horizontal="center" vertical="center" wrapText="1" shrinkToFit="1"/>
    </xf>
    <xf numFmtId="0" fontId="0" fillId="0" borderId="16" xfId="0" applyFont="1" applyFill="1" applyBorder="1" applyAlignment="1">
      <alignment horizontal="center" vertical="center" wrapText="1" shrinkToFit="1"/>
    </xf>
    <xf numFmtId="0" fontId="0" fillId="0" borderId="16" xfId="0" applyFont="1" applyFill="1" applyBorder="1" applyAlignment="1">
      <alignment horizontal="center" vertical="center" wrapText="1"/>
    </xf>
    <xf numFmtId="44" fontId="0" fillId="0" borderId="16" xfId="0" applyNumberFormat="1" applyFill="1" applyBorder="1" applyAlignment="1">
      <alignment horizontal="center" vertical="center" wrapText="1" shrinkToFit="1"/>
    </xf>
    <xf numFmtId="44" fontId="0" fillId="0" borderId="16" xfId="6" applyNumberFormat="1" applyFont="1" applyFill="1" applyBorder="1" applyAlignment="1">
      <alignment horizontal="center" vertical="center" wrapText="1" shrinkToFit="1"/>
    </xf>
    <xf numFmtId="0" fontId="22" fillId="0" borderId="14" xfId="0" applyFont="1" applyFill="1" applyBorder="1" applyAlignment="1">
      <alignment horizontal="center" vertical="center"/>
    </xf>
    <xf numFmtId="44" fontId="0" fillId="0" borderId="14" xfId="0" applyNumberFormat="1" applyFont="1" applyFill="1" applyBorder="1" applyAlignment="1">
      <alignment horizontal="center" vertical="center" wrapText="1" shrinkToFit="1"/>
    </xf>
    <xf numFmtId="0" fontId="22" fillId="0" borderId="14" xfId="0" applyNumberFormat="1" applyFont="1" applyFill="1" applyBorder="1" applyAlignment="1">
      <alignment horizontal="center" vertical="center"/>
    </xf>
    <xf numFmtId="0" fontId="22" fillId="0" borderId="14" xfId="0" applyNumberFormat="1" applyFont="1" applyFill="1" applyBorder="1" applyAlignment="1">
      <alignment horizontal="center" vertical="center" wrapText="1" shrinkToFit="1"/>
    </xf>
    <xf numFmtId="10" fontId="22" fillId="0" borderId="14" xfId="1" applyNumberFormat="1" applyFont="1" applyFill="1" applyBorder="1" applyAlignment="1">
      <alignment horizontal="center" vertical="center"/>
    </xf>
    <xf numFmtId="0" fontId="0" fillId="0" borderId="14" xfId="0" applyFill="1" applyBorder="1" applyAlignment="1">
      <alignment horizontal="center" vertical="center"/>
    </xf>
    <xf numFmtId="0" fontId="27" fillId="0" borderId="14" xfId="0" applyFont="1" applyFill="1" applyBorder="1" applyAlignment="1">
      <alignment horizontal="center" vertical="center" wrapText="1"/>
    </xf>
    <xf numFmtId="44" fontId="0" fillId="0" borderId="14" xfId="0" applyNumberFormat="1" applyFill="1" applyBorder="1" applyAlignment="1" applyProtection="1">
      <alignment horizontal="center" vertical="center"/>
      <protection locked="0"/>
    </xf>
    <xf numFmtId="0" fontId="0" fillId="0" borderId="0" xfId="0" applyFill="1" applyAlignment="1">
      <alignment horizontal="center"/>
    </xf>
  </cellXfs>
  <cellStyles count="19">
    <cellStyle name="Milliers 2" xfId="10" xr:uid="{00000000-0005-0000-0000-000000000000}"/>
    <cellStyle name="Milliers 2 2" xfId="11" xr:uid="{00000000-0005-0000-0000-000001000000}"/>
    <cellStyle name="Milliers 3" xfId="12" xr:uid="{00000000-0005-0000-0000-000002000000}"/>
    <cellStyle name="Monétaire" xfId="6" builtinId="4"/>
    <cellStyle name="Monétaire 2" xfId="13" xr:uid="{00000000-0005-0000-0000-000004000000}"/>
    <cellStyle name="Monétaire 3" xfId="14" xr:uid="{00000000-0005-0000-0000-000005000000}"/>
    <cellStyle name="Monétaire 4" xfId="9" xr:uid="{00000000-0005-0000-0000-000006000000}"/>
    <cellStyle name="Normal" xfId="0" builtinId="0"/>
    <cellStyle name="Normal 12" xfId="2" xr:uid="{00000000-0005-0000-0000-000008000000}"/>
    <cellStyle name="Normal 2" xfId="5" xr:uid="{00000000-0005-0000-0000-000009000000}"/>
    <cellStyle name="Normal 2 2" xfId="8" xr:uid="{00000000-0005-0000-0000-00000A000000}"/>
    <cellStyle name="Normal 3" xfId="7" xr:uid="{00000000-0005-0000-0000-00000B000000}"/>
    <cellStyle name="Normal 3 2" xfId="15" xr:uid="{00000000-0005-0000-0000-00000C000000}"/>
    <cellStyle name="Normal 5" xfId="3" xr:uid="{00000000-0005-0000-0000-00000D000000}"/>
    <cellStyle name="Normal 9 2" xfId="4" xr:uid="{00000000-0005-0000-0000-00000E000000}"/>
    <cellStyle name="Pourcentage" xfId="1" builtinId="5"/>
    <cellStyle name="Pourcentage 2" xfId="17" xr:uid="{00000000-0005-0000-0000-000010000000}"/>
    <cellStyle name="Pourcentage 3" xfId="18" xr:uid="{00000000-0005-0000-0000-000011000000}"/>
    <cellStyle name="Pourcentage 4" xfId="16" xr:uid="{00000000-0005-0000-0000-000012000000}"/>
  </cellStyles>
  <dxfs count="1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theme="0"/>
      </font>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7471</xdr:colOff>
      <xdr:row>0</xdr:row>
      <xdr:rowOff>82176</xdr:rowOff>
    </xdr:from>
    <xdr:to>
      <xdr:col>4</xdr:col>
      <xdr:colOff>463326</xdr:colOff>
      <xdr:row>5</xdr:row>
      <xdr:rowOff>43628</xdr:rowOff>
    </xdr:to>
    <xdr:pic>
      <xdr:nvPicPr>
        <xdr:cNvPr id="3" name="Image 2" descr="[Logo]">
          <a:extLst>
            <a:ext uri="{FF2B5EF4-FFF2-40B4-BE49-F238E27FC236}">
              <a16:creationId xmlns:a16="http://schemas.microsoft.com/office/drawing/2014/main" id="{B224D81B-8163-455B-A08C-84EAA27AB0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82176"/>
          <a:ext cx="2697032" cy="8579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S24"/>
  <sheetViews>
    <sheetView tabSelected="1" topLeftCell="A19" zoomScale="102" zoomScaleNormal="102" workbookViewId="0">
      <selection activeCell="A2" sqref="A2:J2"/>
    </sheetView>
  </sheetViews>
  <sheetFormatPr baseColWidth="10" defaultRowHeight="14.4" x14ac:dyDescent="0.3"/>
  <cols>
    <col min="1" max="1" width="5.44140625" customWidth="1"/>
    <col min="2" max="2" width="6.5546875" customWidth="1"/>
    <col min="3" max="3" width="10.5546875" customWidth="1"/>
    <col min="4" max="4" width="15.5546875" bestFit="1" customWidth="1"/>
    <col min="5" max="5" width="16.5546875" customWidth="1"/>
    <col min="6" max="6" width="18.33203125" customWidth="1"/>
    <col min="7" max="8" width="15.33203125" customWidth="1"/>
    <col min="9" max="9" width="4.33203125" customWidth="1"/>
    <col min="10" max="10" width="15.6640625" customWidth="1"/>
    <col min="11" max="11" width="14.6640625" customWidth="1"/>
    <col min="12" max="12" width="17" customWidth="1"/>
    <col min="13" max="13" width="10.5546875" customWidth="1"/>
    <col min="14" max="14" width="26.33203125" customWidth="1"/>
    <col min="16" max="16" width="10.44140625" customWidth="1"/>
  </cols>
  <sheetData>
    <row r="2" spans="1:19" x14ac:dyDescent="0.3">
      <c r="K2" s="62"/>
      <c r="L2" s="62"/>
      <c r="M2" s="62"/>
      <c r="N2" s="62"/>
      <c r="O2" s="62"/>
      <c r="P2" s="62"/>
    </row>
    <row r="3" spans="1:19" x14ac:dyDescent="0.3">
      <c r="K3" s="62"/>
      <c r="L3" s="62"/>
      <c r="M3" s="62"/>
      <c r="N3" s="62"/>
      <c r="O3" s="62"/>
      <c r="P3" s="62"/>
    </row>
    <row r="4" spans="1:19" x14ac:dyDescent="0.3">
      <c r="K4" s="62"/>
      <c r="L4" s="62"/>
      <c r="M4" s="62"/>
      <c r="N4" s="62"/>
      <c r="O4" s="62"/>
      <c r="P4" s="62"/>
    </row>
    <row r="6" spans="1:19" ht="33.75" customHeight="1" thickBot="1" x14ac:dyDescent="0.35"/>
    <row r="7" spans="1:19" s="1" customFormat="1" ht="60" customHeight="1" thickTop="1" thickBot="1" x14ac:dyDescent="0.35">
      <c r="A7" s="69" t="s">
        <v>30</v>
      </c>
      <c r="B7" s="70"/>
      <c r="C7" s="70"/>
      <c r="D7" s="70"/>
      <c r="E7" s="70"/>
      <c r="F7" s="70"/>
      <c r="G7" s="70"/>
      <c r="H7" s="70"/>
      <c r="I7" s="70"/>
      <c r="J7" s="70"/>
      <c r="K7" s="70"/>
      <c r="L7" s="71"/>
      <c r="M7" s="3"/>
      <c r="N7" s="3"/>
      <c r="O7" s="3"/>
      <c r="P7" s="3"/>
      <c r="Q7" s="3"/>
      <c r="R7" s="3"/>
      <c r="S7" s="3"/>
    </row>
    <row r="8" spans="1:19" ht="15.6" thickTop="1" thickBot="1" x14ac:dyDescent="0.35"/>
    <row r="9" spans="1:19" ht="39" customHeight="1" thickBot="1" x14ac:dyDescent="0.4">
      <c r="D9" s="63" t="s">
        <v>20</v>
      </c>
      <c r="E9" s="64"/>
      <c r="F9" s="64"/>
      <c r="G9" s="64"/>
      <c r="H9" s="65"/>
      <c r="J9" s="66" t="s">
        <v>21</v>
      </c>
      <c r="K9" s="67"/>
      <c r="L9" s="67"/>
      <c r="M9" s="4"/>
    </row>
    <row r="10" spans="1:19" ht="42.75" customHeight="1" thickBot="1" x14ac:dyDescent="0.35">
      <c r="B10" s="68" t="s">
        <v>18</v>
      </c>
      <c r="C10" s="16" t="s">
        <v>0</v>
      </c>
      <c r="D10" s="16" t="s">
        <v>24</v>
      </c>
      <c r="E10" s="16" t="s">
        <v>6</v>
      </c>
      <c r="F10" s="16" t="s">
        <v>8</v>
      </c>
      <c r="G10" s="16" t="s">
        <v>9</v>
      </c>
      <c r="H10" s="16" t="s">
        <v>19</v>
      </c>
      <c r="J10" s="16" t="s">
        <v>25</v>
      </c>
      <c r="K10" s="16" t="s">
        <v>17</v>
      </c>
      <c r="L10" s="16" t="s">
        <v>19</v>
      </c>
    </row>
    <row r="11" spans="1:19" ht="15" thickBot="1" x14ac:dyDescent="0.35">
      <c r="B11" s="68"/>
      <c r="C11" s="5">
        <v>1</v>
      </c>
      <c r="D11" s="6"/>
      <c r="E11" s="6"/>
      <c r="F11" s="7"/>
      <c r="G11" s="11"/>
      <c r="H11" s="8"/>
      <c r="J11" s="14"/>
      <c r="K11" s="6"/>
      <c r="L11" s="8"/>
    </row>
    <row r="12" spans="1:19" ht="15" thickBot="1" x14ac:dyDescent="0.35">
      <c r="B12" s="68"/>
      <c r="C12" s="9">
        <v>2</v>
      </c>
      <c r="D12" s="10">
        <f>SUM('Nouvelles opérations'!H7:H9)</f>
        <v>8077986.3300000001</v>
      </c>
      <c r="E12" s="10">
        <f>SUM('Nouvelles opérations'!I7:I9)</f>
        <v>1326438.1299999999</v>
      </c>
      <c r="F12" s="27"/>
      <c r="G12" s="11">
        <f t="shared" ref="G12:G14" si="0">E12/D12</f>
        <v>0.16420405727524917</v>
      </c>
      <c r="H12" s="12">
        <f>COUNT('Nouvelles opérations'!A7:A9)</f>
        <v>3</v>
      </c>
      <c r="J12" s="15"/>
      <c r="K12" s="10"/>
      <c r="L12" s="12"/>
    </row>
    <row r="13" spans="1:19" ht="15" thickBot="1" x14ac:dyDescent="0.35">
      <c r="B13" s="68"/>
      <c r="C13" s="9">
        <v>3</v>
      </c>
      <c r="D13" s="10"/>
      <c r="E13" s="10"/>
      <c r="F13" s="13"/>
      <c r="G13" s="11"/>
      <c r="H13" s="12"/>
      <c r="J13" s="15"/>
      <c r="K13" s="10"/>
      <c r="L13" s="12"/>
    </row>
    <row r="14" spans="1:19" ht="15" thickBot="1" x14ac:dyDescent="0.35">
      <c r="B14" s="68"/>
      <c r="C14" s="9">
        <v>4</v>
      </c>
      <c r="D14" s="10">
        <f>SUM('Nouvelles opérations'!H10:H57)</f>
        <v>12032180.52</v>
      </c>
      <c r="E14" s="10">
        <f>SUM('Nouvelles opérations'!I10:I57)</f>
        <v>6604682.5100000007</v>
      </c>
      <c r="F14" s="13"/>
      <c r="G14" s="11">
        <f t="shared" si="0"/>
        <v>0.54891816982147479</v>
      </c>
      <c r="H14" s="12">
        <f>COUNT('Nouvelles opérations'!A10:A57)</f>
        <v>48</v>
      </c>
      <c r="J14" s="15"/>
      <c r="K14" s="10"/>
      <c r="L14" s="12"/>
    </row>
    <row r="15" spans="1:19" ht="15" thickBot="1" x14ac:dyDescent="0.35">
      <c r="B15" s="68"/>
      <c r="C15" s="9">
        <v>5</v>
      </c>
      <c r="D15" s="10"/>
      <c r="E15" s="10"/>
      <c r="F15" s="13"/>
      <c r="G15" s="11"/>
      <c r="H15" s="12"/>
      <c r="J15" s="15"/>
      <c r="K15" s="10"/>
      <c r="L15" s="12"/>
    </row>
    <row r="16" spans="1:19" ht="15" thickBot="1" x14ac:dyDescent="0.35">
      <c r="B16" s="68"/>
      <c r="C16" s="17" t="s">
        <v>10</v>
      </c>
      <c r="D16" s="18">
        <f>SUM(D11:D15)</f>
        <v>20110166.850000001</v>
      </c>
      <c r="E16" s="18">
        <f>SUM(E11:E15)</f>
        <v>7931120.6400000006</v>
      </c>
      <c r="F16" s="18">
        <f>SUM(F11:F15)</f>
        <v>0</v>
      </c>
      <c r="G16" s="19">
        <f>E16/D16</f>
        <v>0.39438363187921538</v>
      </c>
      <c r="H16" s="16">
        <f>SUM(H11:H15)</f>
        <v>51</v>
      </c>
      <c r="J16" s="18">
        <f>SUM(J11:J15)</f>
        <v>0</v>
      </c>
      <c r="K16" s="18">
        <f>SUM(K11:K15)</f>
        <v>0</v>
      </c>
      <c r="L16" s="20">
        <f>SUM(L11:L15)</f>
        <v>0</v>
      </c>
    </row>
    <row r="18" spans="5:11" x14ac:dyDescent="0.3">
      <c r="E18" s="23"/>
      <c r="H18" s="23"/>
      <c r="K18" s="23"/>
    </row>
    <row r="19" spans="5:11" x14ac:dyDescent="0.3">
      <c r="E19" s="23"/>
    </row>
    <row r="21" spans="5:11" x14ac:dyDescent="0.3">
      <c r="E21" s="23"/>
    </row>
    <row r="23" spans="5:11" x14ac:dyDescent="0.3">
      <c r="E23" s="23"/>
    </row>
    <row r="24" spans="5:11" x14ac:dyDescent="0.3">
      <c r="E24" s="23"/>
    </row>
  </sheetData>
  <mergeCells count="5">
    <mergeCell ref="K2:P4"/>
    <mergeCell ref="D9:H9"/>
    <mergeCell ref="J9:L9"/>
    <mergeCell ref="B10:B16"/>
    <mergeCell ref="A7:L7"/>
  </mergeCells>
  <pageMargins left="0.7" right="0.7" top="0.75" bottom="0.75" header="0.3" footer="0.3"/>
  <pageSetup paperSize="9" scale="6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59"/>
  <sheetViews>
    <sheetView tabSelected="1" zoomScale="94" zoomScaleNormal="94" workbookViewId="0">
      <selection activeCell="A2" sqref="A2:J2"/>
    </sheetView>
  </sheetViews>
  <sheetFormatPr baseColWidth="10" defaultRowHeight="14.4" x14ac:dyDescent="0.3"/>
  <cols>
    <col min="1" max="1" width="7.33203125" customWidth="1"/>
    <col min="2" max="2" width="8.33203125" bestFit="1" customWidth="1"/>
    <col min="3" max="3" width="11.33203125" customWidth="1"/>
    <col min="4" max="4" width="9.44140625" style="55" bestFit="1" customWidth="1"/>
    <col min="5" max="5" width="41.109375" style="60" customWidth="1"/>
    <col min="6" max="6" width="32.6640625" style="54" customWidth="1"/>
    <col min="7" max="7" width="11.6640625" style="59" customWidth="1"/>
    <col min="8" max="8" width="16.33203125" customWidth="1"/>
    <col min="9" max="9" width="17.33203125" customWidth="1"/>
    <col min="10" max="10" width="12.21875" bestFit="1" customWidth="1"/>
    <col min="11" max="11" width="16.88671875" customWidth="1"/>
    <col min="12" max="12" width="17.44140625" customWidth="1"/>
    <col min="14" max="14" width="12.88671875" bestFit="1" customWidth="1"/>
  </cols>
  <sheetData>
    <row r="1" spans="1:12" ht="15" thickBot="1" x14ac:dyDescent="0.35"/>
    <row r="2" spans="1:12" s="1" customFormat="1" ht="60" customHeight="1" thickTop="1" thickBot="1" x14ac:dyDescent="0.35">
      <c r="A2" s="69" t="s">
        <v>30</v>
      </c>
      <c r="B2" s="70"/>
      <c r="C2" s="70"/>
      <c r="D2" s="70"/>
      <c r="E2" s="70"/>
      <c r="F2" s="70"/>
      <c r="G2" s="70"/>
      <c r="H2" s="70"/>
      <c r="I2" s="70"/>
      <c r="J2" s="71"/>
      <c r="K2" s="3"/>
      <c r="L2" s="3"/>
    </row>
    <row r="3" spans="1:12" ht="15.6" thickTop="1" thickBot="1" x14ac:dyDescent="0.35"/>
    <row r="4" spans="1:12" ht="21.75" customHeight="1" thickTop="1" thickBot="1" x14ac:dyDescent="0.35">
      <c r="A4" s="72" t="s">
        <v>16</v>
      </c>
      <c r="B4" s="73"/>
      <c r="C4" s="73"/>
      <c r="D4" s="73"/>
      <c r="E4" s="74"/>
    </row>
    <row r="5" spans="1:12" ht="15" thickTop="1" x14ac:dyDescent="0.3"/>
    <row r="6" spans="1:12" ht="28.8" x14ac:dyDescent="0.3">
      <c r="A6" s="26" t="s">
        <v>0</v>
      </c>
      <c r="B6" s="26" t="s">
        <v>1</v>
      </c>
      <c r="C6" s="26" t="s">
        <v>11</v>
      </c>
      <c r="D6" s="26" t="s">
        <v>2</v>
      </c>
      <c r="E6" s="26" t="s">
        <v>3</v>
      </c>
      <c r="F6" s="26" t="s">
        <v>4</v>
      </c>
      <c r="G6" s="26" t="s">
        <v>26</v>
      </c>
      <c r="H6" s="26" t="s">
        <v>24</v>
      </c>
      <c r="I6" s="26" t="s">
        <v>6</v>
      </c>
      <c r="J6" s="26" t="s">
        <v>7</v>
      </c>
      <c r="K6" s="26" t="s">
        <v>12</v>
      </c>
      <c r="L6" s="26" t="s">
        <v>13</v>
      </c>
    </row>
    <row r="7" spans="1:12" s="46" customFormat="1" ht="43.2" x14ac:dyDescent="0.3">
      <c r="A7" s="39">
        <v>2</v>
      </c>
      <c r="B7" s="40" t="s">
        <v>78</v>
      </c>
      <c r="C7" s="41" t="s">
        <v>80</v>
      </c>
      <c r="D7" s="47">
        <v>27230</v>
      </c>
      <c r="E7" s="45" t="s">
        <v>87</v>
      </c>
      <c r="F7" s="45" t="s">
        <v>81</v>
      </c>
      <c r="G7" s="44">
        <v>79</v>
      </c>
      <c r="H7" s="76">
        <v>5801964.3899999997</v>
      </c>
      <c r="I7" s="76">
        <v>534530</v>
      </c>
      <c r="J7" s="42">
        <f>I7/H7</f>
        <v>9.2129141799162276E-2</v>
      </c>
      <c r="K7" s="44" t="s">
        <v>82</v>
      </c>
      <c r="L7" s="45" t="s">
        <v>29</v>
      </c>
    </row>
    <row r="8" spans="1:12" s="46" customFormat="1" ht="57.6" x14ac:dyDescent="0.3">
      <c r="A8" s="39">
        <v>2</v>
      </c>
      <c r="B8" s="40" t="s">
        <v>79</v>
      </c>
      <c r="C8" s="41" t="s">
        <v>80</v>
      </c>
      <c r="D8" s="47">
        <v>1430</v>
      </c>
      <c r="E8" s="41" t="s">
        <v>84</v>
      </c>
      <c r="F8" s="45" t="s">
        <v>83</v>
      </c>
      <c r="G8" s="44">
        <v>47</v>
      </c>
      <c r="H8" s="61">
        <v>1372432.44</v>
      </c>
      <c r="I8" s="76">
        <v>507628.13</v>
      </c>
      <c r="J8" s="42">
        <f>I8/H8</f>
        <v>0.36987476775177364</v>
      </c>
      <c r="K8" s="44" t="s">
        <v>82</v>
      </c>
      <c r="L8" s="45" t="s">
        <v>29</v>
      </c>
    </row>
    <row r="9" spans="1:12" s="46" customFormat="1" ht="43.2" x14ac:dyDescent="0.3">
      <c r="A9" s="39">
        <v>2</v>
      </c>
      <c r="B9" s="40" t="s">
        <v>79</v>
      </c>
      <c r="C9" s="41" t="s">
        <v>80</v>
      </c>
      <c r="D9" s="47">
        <v>6230</v>
      </c>
      <c r="E9" s="41" t="s">
        <v>85</v>
      </c>
      <c r="F9" s="45" t="s">
        <v>86</v>
      </c>
      <c r="G9" s="44">
        <v>64</v>
      </c>
      <c r="H9" s="61">
        <v>903589.5</v>
      </c>
      <c r="I9" s="76">
        <v>284280</v>
      </c>
      <c r="J9" s="42">
        <f>I9/H9</f>
        <v>0.31461188958039021</v>
      </c>
      <c r="K9" s="44" t="s">
        <v>82</v>
      </c>
      <c r="L9" s="45" t="s">
        <v>29</v>
      </c>
    </row>
    <row r="10" spans="1:12" s="46" customFormat="1" ht="72" x14ac:dyDescent="0.3">
      <c r="A10" s="39">
        <v>4</v>
      </c>
      <c r="B10" s="40" t="s">
        <v>32</v>
      </c>
      <c r="C10" s="41" t="s">
        <v>31</v>
      </c>
      <c r="D10" s="47">
        <v>7630</v>
      </c>
      <c r="E10" s="45" t="s">
        <v>34</v>
      </c>
      <c r="F10" s="45" t="s">
        <v>62</v>
      </c>
      <c r="G10" s="44" t="s">
        <v>63</v>
      </c>
      <c r="H10" s="61">
        <v>231452</v>
      </c>
      <c r="I10" s="77">
        <v>110080</v>
      </c>
      <c r="J10" s="78">
        <f>I10/H10</f>
        <v>0.47560617320221904</v>
      </c>
      <c r="K10" s="44" t="s">
        <v>61</v>
      </c>
      <c r="L10" s="45" t="s">
        <v>29</v>
      </c>
    </row>
    <row r="11" spans="1:12" s="46" customFormat="1" ht="57.6" x14ac:dyDescent="0.3">
      <c r="A11" s="39">
        <v>4</v>
      </c>
      <c r="B11" s="40" t="s">
        <v>32</v>
      </c>
      <c r="C11" s="41" t="s">
        <v>31</v>
      </c>
      <c r="D11" s="47">
        <v>19630</v>
      </c>
      <c r="E11" s="45" t="s">
        <v>64</v>
      </c>
      <c r="F11" s="45" t="s">
        <v>35</v>
      </c>
      <c r="G11" s="44" t="s">
        <v>65</v>
      </c>
      <c r="H11" s="61">
        <v>56596</v>
      </c>
      <c r="I11" s="79">
        <v>23596</v>
      </c>
      <c r="J11" s="78">
        <f>I11/H11</f>
        <v>0.4169199236695173</v>
      </c>
      <c r="K11" s="44" t="s">
        <v>61</v>
      </c>
      <c r="L11" s="45" t="s">
        <v>29</v>
      </c>
    </row>
    <row r="12" spans="1:12" s="46" customFormat="1" ht="72" x14ac:dyDescent="0.3">
      <c r="A12" s="80">
        <v>4</v>
      </c>
      <c r="B12" s="40" t="s">
        <v>32</v>
      </c>
      <c r="C12" s="41" t="s">
        <v>31</v>
      </c>
      <c r="D12" s="81">
        <v>17530</v>
      </c>
      <c r="E12" s="82" t="s">
        <v>66</v>
      </c>
      <c r="F12" s="82" t="s">
        <v>36</v>
      </c>
      <c r="G12" s="83">
        <v>86</v>
      </c>
      <c r="H12" s="84">
        <v>83067</v>
      </c>
      <c r="I12" s="85">
        <v>49000</v>
      </c>
      <c r="J12" s="78">
        <f>I12/H12</f>
        <v>0.5898852733335741</v>
      </c>
      <c r="K12" s="44" t="s">
        <v>61</v>
      </c>
      <c r="L12" s="45" t="s">
        <v>29</v>
      </c>
    </row>
    <row r="13" spans="1:12" s="46" customFormat="1" ht="43.2" x14ac:dyDescent="0.3">
      <c r="A13" s="39">
        <v>4</v>
      </c>
      <c r="B13" s="40" t="s">
        <v>32</v>
      </c>
      <c r="C13" s="41" t="s">
        <v>31</v>
      </c>
      <c r="D13" s="47">
        <v>20630</v>
      </c>
      <c r="E13" s="45" t="s">
        <v>67</v>
      </c>
      <c r="F13" s="45" t="s">
        <v>68</v>
      </c>
      <c r="G13" s="44">
        <v>86</v>
      </c>
      <c r="H13" s="61">
        <v>186552</v>
      </c>
      <c r="I13" s="76">
        <v>113684</v>
      </c>
      <c r="J13" s="42">
        <f>I13/H13</f>
        <v>0.60939577168832282</v>
      </c>
      <c r="K13" s="44" t="s">
        <v>61</v>
      </c>
      <c r="L13" s="45" t="s">
        <v>29</v>
      </c>
    </row>
    <row r="14" spans="1:12" s="48" customFormat="1" ht="57.6" x14ac:dyDescent="0.3">
      <c r="A14" s="45">
        <v>4</v>
      </c>
      <c r="B14" s="40" t="s">
        <v>32</v>
      </c>
      <c r="C14" s="41" t="s">
        <v>31</v>
      </c>
      <c r="D14" s="86">
        <v>26430</v>
      </c>
      <c r="E14" s="45" t="s">
        <v>37</v>
      </c>
      <c r="F14" s="45" t="s">
        <v>38</v>
      </c>
      <c r="G14" s="45">
        <v>40</v>
      </c>
      <c r="H14" s="76">
        <v>207461</v>
      </c>
      <c r="I14" s="87">
        <v>57000</v>
      </c>
      <c r="J14" s="42">
        <f>I14/H14</f>
        <v>0.27475043502152213</v>
      </c>
      <c r="K14" s="44" t="s">
        <v>61</v>
      </c>
      <c r="L14" s="45" t="s">
        <v>29</v>
      </c>
    </row>
    <row r="15" spans="1:12" s="48" customFormat="1" ht="28.8" x14ac:dyDescent="0.3">
      <c r="A15" s="45">
        <v>4</v>
      </c>
      <c r="B15" s="40" t="s">
        <v>32</v>
      </c>
      <c r="C15" s="41" t="s">
        <v>31</v>
      </c>
      <c r="D15" s="86">
        <v>15930</v>
      </c>
      <c r="E15" s="45" t="s">
        <v>39</v>
      </c>
      <c r="F15" s="45" t="s">
        <v>40</v>
      </c>
      <c r="G15" s="45" t="s">
        <v>41</v>
      </c>
      <c r="H15" s="76">
        <v>206546</v>
      </c>
      <c r="I15" s="87">
        <v>100000</v>
      </c>
      <c r="J15" s="42">
        <f>I15/H15</f>
        <v>0.48415365100268221</v>
      </c>
      <c r="K15" s="44" t="s">
        <v>61</v>
      </c>
      <c r="L15" s="45" t="s">
        <v>29</v>
      </c>
    </row>
    <row r="16" spans="1:12" s="49" customFormat="1" ht="86.4" x14ac:dyDescent="0.3">
      <c r="A16" s="45">
        <v>4</v>
      </c>
      <c r="B16" s="40" t="s">
        <v>32</v>
      </c>
      <c r="C16" s="41" t="s">
        <v>31</v>
      </c>
      <c r="D16" s="56">
        <v>26130</v>
      </c>
      <c r="E16" s="45" t="s">
        <v>42</v>
      </c>
      <c r="F16" s="45" t="s">
        <v>70</v>
      </c>
      <c r="G16" s="45" t="s">
        <v>69</v>
      </c>
      <c r="H16" s="76">
        <v>279483</v>
      </c>
      <c r="I16" s="87">
        <v>171845</v>
      </c>
      <c r="J16" s="42">
        <f>I16/H16</f>
        <v>0.61486745168758028</v>
      </c>
      <c r="K16" s="44" t="s">
        <v>61</v>
      </c>
      <c r="L16" s="45" t="s">
        <v>29</v>
      </c>
    </row>
    <row r="17" spans="1:12" s="49" customFormat="1" ht="86.4" x14ac:dyDescent="0.3">
      <c r="A17" s="56">
        <v>4</v>
      </c>
      <c r="B17" s="88" t="s">
        <v>32</v>
      </c>
      <c r="C17" s="86" t="s">
        <v>31</v>
      </c>
      <c r="D17" s="89">
        <v>28130</v>
      </c>
      <c r="E17" s="56" t="s">
        <v>43</v>
      </c>
      <c r="F17" s="56" t="s">
        <v>44</v>
      </c>
      <c r="G17" s="56" t="s">
        <v>45</v>
      </c>
      <c r="H17" s="77">
        <v>138721</v>
      </c>
      <c r="I17" s="77">
        <v>74361</v>
      </c>
      <c r="J17" s="90">
        <f>I17/H17</f>
        <v>0.53604717382371814</v>
      </c>
      <c r="K17" s="58" t="s">
        <v>61</v>
      </c>
      <c r="L17" s="56" t="s">
        <v>29</v>
      </c>
    </row>
    <row r="18" spans="1:12" s="48" customFormat="1" ht="57.6" x14ac:dyDescent="0.3">
      <c r="A18" s="45">
        <v>4</v>
      </c>
      <c r="B18" s="40" t="s">
        <v>32</v>
      </c>
      <c r="C18" s="41" t="s">
        <v>31</v>
      </c>
      <c r="D18" s="47">
        <v>27830</v>
      </c>
      <c r="E18" s="45" t="s">
        <v>46</v>
      </c>
      <c r="F18" s="45" t="s">
        <v>47</v>
      </c>
      <c r="G18" s="45">
        <v>86</v>
      </c>
      <c r="H18" s="76">
        <v>245015</v>
      </c>
      <c r="I18" s="76">
        <v>95129</v>
      </c>
      <c r="J18" s="42">
        <f>I18/H18</f>
        <v>0.38825786176356547</v>
      </c>
      <c r="K18" s="44" t="s">
        <v>61</v>
      </c>
      <c r="L18" s="45" t="s">
        <v>29</v>
      </c>
    </row>
    <row r="19" spans="1:12" s="48" customFormat="1" ht="28.8" x14ac:dyDescent="0.3">
      <c r="A19" s="45">
        <v>4</v>
      </c>
      <c r="B19" s="40" t="s">
        <v>32</v>
      </c>
      <c r="C19" s="41" t="s">
        <v>31</v>
      </c>
      <c r="D19" s="47">
        <v>18330</v>
      </c>
      <c r="E19" s="45" t="s">
        <v>48</v>
      </c>
      <c r="F19" s="45" t="s">
        <v>49</v>
      </c>
      <c r="G19" s="45">
        <v>33</v>
      </c>
      <c r="H19" s="76">
        <v>122826</v>
      </c>
      <c r="I19" s="76">
        <v>50000</v>
      </c>
      <c r="J19" s="42">
        <f>I19/H19</f>
        <v>0.40707993421588262</v>
      </c>
      <c r="K19" s="44" t="s">
        <v>61</v>
      </c>
      <c r="L19" s="45" t="s">
        <v>29</v>
      </c>
    </row>
    <row r="20" spans="1:12" s="48" customFormat="1" ht="57.6" x14ac:dyDescent="0.3">
      <c r="A20" s="45">
        <v>4</v>
      </c>
      <c r="B20" s="40" t="s">
        <v>32</v>
      </c>
      <c r="C20" s="41" t="s">
        <v>31</v>
      </c>
      <c r="D20" s="47">
        <v>7230</v>
      </c>
      <c r="E20" s="45" t="s">
        <v>50</v>
      </c>
      <c r="F20" s="45" t="s">
        <v>51</v>
      </c>
      <c r="G20" s="45">
        <v>17</v>
      </c>
      <c r="H20" s="76">
        <v>105375</v>
      </c>
      <c r="I20" s="76">
        <v>58500</v>
      </c>
      <c r="J20" s="90">
        <f>I20/H20</f>
        <v>0.55516014234875444</v>
      </c>
      <c r="K20" s="44" t="s">
        <v>61</v>
      </c>
      <c r="L20" s="45" t="s">
        <v>29</v>
      </c>
    </row>
    <row r="21" spans="1:12" s="48" customFormat="1" ht="28.8" x14ac:dyDescent="0.3">
      <c r="A21" s="45">
        <v>4</v>
      </c>
      <c r="B21" s="40" t="s">
        <v>32</v>
      </c>
      <c r="C21" s="41" t="s">
        <v>31</v>
      </c>
      <c r="D21" s="47">
        <v>4430</v>
      </c>
      <c r="E21" s="45" t="s">
        <v>52</v>
      </c>
      <c r="F21" s="45" t="s">
        <v>53</v>
      </c>
      <c r="G21" s="45" t="s">
        <v>63</v>
      </c>
      <c r="H21" s="76">
        <v>1718077</v>
      </c>
      <c r="I21" s="76">
        <v>900000</v>
      </c>
      <c r="J21" s="90">
        <f>I21/H21</f>
        <v>0.52384148091150751</v>
      </c>
      <c r="K21" s="44" t="s">
        <v>61</v>
      </c>
      <c r="L21" s="45" t="s">
        <v>29</v>
      </c>
    </row>
    <row r="22" spans="1:12" s="49" customFormat="1" ht="28.8" x14ac:dyDescent="0.3">
      <c r="A22" s="56">
        <v>4</v>
      </c>
      <c r="B22" s="88" t="s">
        <v>32</v>
      </c>
      <c r="C22" s="86" t="s">
        <v>31</v>
      </c>
      <c r="D22" s="89">
        <v>3730</v>
      </c>
      <c r="E22" s="56" t="s">
        <v>71</v>
      </c>
      <c r="F22" s="56" t="s">
        <v>72</v>
      </c>
      <c r="G22" s="56" t="s">
        <v>73</v>
      </c>
      <c r="H22" s="77">
        <v>102876</v>
      </c>
      <c r="I22" s="77">
        <v>61726</v>
      </c>
      <c r="J22" s="90">
        <f>I22/H22</f>
        <v>0.60000388817605665</v>
      </c>
      <c r="K22" s="58" t="s">
        <v>61</v>
      </c>
      <c r="L22" s="56" t="s">
        <v>29</v>
      </c>
    </row>
    <row r="23" spans="1:12" s="48" customFormat="1" ht="72" x14ac:dyDescent="0.3">
      <c r="A23" s="45">
        <v>4</v>
      </c>
      <c r="B23" s="40" t="s">
        <v>32</v>
      </c>
      <c r="C23" s="41" t="s">
        <v>31</v>
      </c>
      <c r="D23" s="47">
        <v>5830</v>
      </c>
      <c r="E23" s="45" t="s">
        <v>54</v>
      </c>
      <c r="F23" s="45" t="s">
        <v>55</v>
      </c>
      <c r="G23" s="45" t="s">
        <v>74</v>
      </c>
      <c r="H23" s="76">
        <v>485931</v>
      </c>
      <c r="I23" s="76">
        <v>190219</v>
      </c>
      <c r="J23" s="90">
        <f>I23/H23</f>
        <v>0.39145269595889126</v>
      </c>
      <c r="K23" s="44" t="s">
        <v>61</v>
      </c>
      <c r="L23" s="45" t="s">
        <v>29</v>
      </c>
    </row>
    <row r="24" spans="1:12" s="48" customFormat="1" ht="57.6" x14ac:dyDescent="0.3">
      <c r="A24" s="45">
        <v>4</v>
      </c>
      <c r="B24" s="40" t="s">
        <v>32</v>
      </c>
      <c r="C24" s="41" t="s">
        <v>31</v>
      </c>
      <c r="D24" s="47">
        <v>3630</v>
      </c>
      <c r="E24" s="45" t="s">
        <v>56</v>
      </c>
      <c r="F24" s="45" t="s">
        <v>75</v>
      </c>
      <c r="G24" s="45">
        <v>33</v>
      </c>
      <c r="H24" s="76">
        <f>96926+38770</f>
        <v>135696</v>
      </c>
      <c r="I24" s="76">
        <v>63338</v>
      </c>
      <c r="J24" s="90">
        <f>I24/H24</f>
        <v>0.46676394293125811</v>
      </c>
      <c r="K24" s="44" t="s">
        <v>61</v>
      </c>
      <c r="L24" s="45" t="s">
        <v>29</v>
      </c>
    </row>
    <row r="25" spans="1:12" s="48" customFormat="1" ht="28.8" x14ac:dyDescent="0.3">
      <c r="A25" s="45">
        <v>4</v>
      </c>
      <c r="B25" s="40" t="s">
        <v>33</v>
      </c>
      <c r="C25" s="41" t="s">
        <v>31</v>
      </c>
      <c r="D25" s="47">
        <v>10330</v>
      </c>
      <c r="E25" s="45" t="s">
        <v>57</v>
      </c>
      <c r="F25" s="45" t="s">
        <v>58</v>
      </c>
      <c r="G25" s="45">
        <v>33</v>
      </c>
      <c r="H25" s="76">
        <v>398413</v>
      </c>
      <c r="I25" s="76">
        <v>150000</v>
      </c>
      <c r="J25" s="90">
        <f>I25/H25</f>
        <v>0.37649373890912197</v>
      </c>
      <c r="K25" s="44" t="s">
        <v>61</v>
      </c>
      <c r="L25" s="45" t="s">
        <v>29</v>
      </c>
    </row>
    <row r="26" spans="1:12" s="48" customFormat="1" ht="28.8" x14ac:dyDescent="0.3">
      <c r="A26" s="45">
        <v>4</v>
      </c>
      <c r="B26" s="40" t="s">
        <v>33</v>
      </c>
      <c r="C26" s="41" t="s">
        <v>31</v>
      </c>
      <c r="D26" s="47">
        <v>26230</v>
      </c>
      <c r="E26" s="45" t="s">
        <v>59</v>
      </c>
      <c r="F26" s="45" t="s">
        <v>76</v>
      </c>
      <c r="G26" s="45" t="s">
        <v>63</v>
      </c>
      <c r="H26" s="76">
        <v>167666</v>
      </c>
      <c r="I26" s="76">
        <v>100615</v>
      </c>
      <c r="J26" s="90">
        <f>I26/H26</f>
        <v>0.60009184927176651</v>
      </c>
      <c r="K26" s="44" t="s">
        <v>61</v>
      </c>
      <c r="L26" s="45" t="s">
        <v>29</v>
      </c>
    </row>
    <row r="27" spans="1:12" s="48" customFormat="1" ht="28.8" x14ac:dyDescent="0.3">
      <c r="A27" s="45">
        <v>4</v>
      </c>
      <c r="B27" s="40" t="s">
        <v>33</v>
      </c>
      <c r="C27" s="41" t="s">
        <v>31</v>
      </c>
      <c r="D27" s="47">
        <v>13530</v>
      </c>
      <c r="E27" s="45" t="s">
        <v>60</v>
      </c>
      <c r="F27" s="45" t="s">
        <v>77</v>
      </c>
      <c r="G27" s="45" t="s">
        <v>63</v>
      </c>
      <c r="H27" s="76">
        <v>368100</v>
      </c>
      <c r="I27" s="76">
        <v>160193</v>
      </c>
      <c r="J27" s="90">
        <f>I27/H27</f>
        <v>0.43518880738929638</v>
      </c>
      <c r="K27" s="44" t="s">
        <v>61</v>
      </c>
      <c r="L27" s="45" t="s">
        <v>29</v>
      </c>
    </row>
    <row r="28" spans="1:12" s="94" customFormat="1" ht="41.4" x14ac:dyDescent="0.3">
      <c r="A28" s="45">
        <v>4</v>
      </c>
      <c r="B28" s="91" t="s">
        <v>92</v>
      </c>
      <c r="C28" s="91" t="s">
        <v>31</v>
      </c>
      <c r="D28" s="91">
        <v>5030</v>
      </c>
      <c r="E28" s="44" t="s">
        <v>88</v>
      </c>
      <c r="F28" s="92" t="s">
        <v>94</v>
      </c>
      <c r="G28" s="43">
        <v>19</v>
      </c>
      <c r="H28" s="93">
        <v>120900</v>
      </c>
      <c r="I28" s="93">
        <v>72540</v>
      </c>
      <c r="J28" s="42">
        <f>I28/H28</f>
        <v>0.6</v>
      </c>
      <c r="K28" s="44" t="s">
        <v>61</v>
      </c>
      <c r="L28" s="45" t="s">
        <v>29</v>
      </c>
    </row>
    <row r="29" spans="1:12" s="94" customFormat="1" ht="41.4" x14ac:dyDescent="0.3">
      <c r="A29" s="45">
        <v>4</v>
      </c>
      <c r="B29" s="91" t="s">
        <v>92</v>
      </c>
      <c r="C29" s="91" t="s">
        <v>31</v>
      </c>
      <c r="D29" s="43" t="s">
        <v>89</v>
      </c>
      <c r="E29" s="44" t="s">
        <v>88</v>
      </c>
      <c r="F29" s="92" t="s">
        <v>95</v>
      </c>
      <c r="G29" s="43">
        <v>24</v>
      </c>
      <c r="H29" s="93">
        <v>257400</v>
      </c>
      <c r="I29" s="93">
        <v>154440</v>
      </c>
      <c r="J29" s="42">
        <f>I29/H29</f>
        <v>0.6</v>
      </c>
      <c r="K29" s="44" t="s">
        <v>61</v>
      </c>
      <c r="L29" s="45" t="s">
        <v>29</v>
      </c>
    </row>
    <row r="30" spans="1:12" s="94" customFormat="1" ht="41.4" x14ac:dyDescent="0.3">
      <c r="A30" s="45">
        <v>4</v>
      </c>
      <c r="B30" s="91" t="s">
        <v>92</v>
      </c>
      <c r="C30" s="91" t="s">
        <v>31</v>
      </c>
      <c r="D30" s="91" t="s">
        <v>90</v>
      </c>
      <c r="E30" s="44" t="s">
        <v>88</v>
      </c>
      <c r="F30" s="92" t="s">
        <v>93</v>
      </c>
      <c r="G30" s="43">
        <v>86</v>
      </c>
      <c r="H30" s="93">
        <v>97884</v>
      </c>
      <c r="I30" s="93">
        <v>58730.400000000001</v>
      </c>
      <c r="J30" s="42">
        <f>I30/H30</f>
        <v>0.6</v>
      </c>
      <c r="K30" s="44" t="s">
        <v>61</v>
      </c>
      <c r="L30" s="45" t="s">
        <v>29</v>
      </c>
    </row>
    <row r="31" spans="1:12" s="94" customFormat="1" ht="55.2" x14ac:dyDescent="0.3">
      <c r="A31" s="45">
        <v>4</v>
      </c>
      <c r="B31" s="91" t="s">
        <v>92</v>
      </c>
      <c r="C31" s="91" t="s">
        <v>31</v>
      </c>
      <c r="D31" s="91">
        <v>11530</v>
      </c>
      <c r="E31" s="44" t="s">
        <v>88</v>
      </c>
      <c r="F31" s="92" t="s">
        <v>96</v>
      </c>
      <c r="G31" s="43">
        <v>17</v>
      </c>
      <c r="H31" s="93">
        <v>127100</v>
      </c>
      <c r="I31" s="93">
        <v>76260</v>
      </c>
      <c r="J31" s="42">
        <f>I31/H31</f>
        <v>0.6</v>
      </c>
      <c r="K31" s="44" t="s">
        <v>61</v>
      </c>
      <c r="L31" s="45" t="s">
        <v>29</v>
      </c>
    </row>
    <row r="32" spans="1:12" s="94" customFormat="1" ht="55.2" x14ac:dyDescent="0.3">
      <c r="A32" s="45">
        <v>4</v>
      </c>
      <c r="B32" s="91" t="s">
        <v>92</v>
      </c>
      <c r="C32" s="91" t="s">
        <v>31</v>
      </c>
      <c r="D32" s="91" t="s">
        <v>91</v>
      </c>
      <c r="E32" s="44" t="s">
        <v>88</v>
      </c>
      <c r="F32" s="92" t="s">
        <v>97</v>
      </c>
      <c r="G32" s="43">
        <v>24</v>
      </c>
      <c r="H32" s="93">
        <v>662560</v>
      </c>
      <c r="I32" s="93">
        <v>397536</v>
      </c>
      <c r="J32" s="42">
        <f>I32/H32</f>
        <v>0.6</v>
      </c>
      <c r="K32" s="44" t="s">
        <v>61</v>
      </c>
      <c r="L32" s="45" t="s">
        <v>29</v>
      </c>
    </row>
    <row r="33" spans="1:12" s="94" customFormat="1" ht="41.4" x14ac:dyDescent="0.3">
      <c r="A33" s="45">
        <v>4</v>
      </c>
      <c r="B33" s="91" t="s">
        <v>92</v>
      </c>
      <c r="C33" s="91" t="s">
        <v>31</v>
      </c>
      <c r="D33" s="91">
        <v>11830</v>
      </c>
      <c r="E33" s="44" t="s">
        <v>88</v>
      </c>
      <c r="F33" s="92" t="s">
        <v>98</v>
      </c>
      <c r="G33" s="43">
        <v>40</v>
      </c>
      <c r="H33" s="93">
        <v>141900</v>
      </c>
      <c r="I33" s="93">
        <v>85140</v>
      </c>
      <c r="J33" s="42">
        <f>I33/H33</f>
        <v>0.6</v>
      </c>
      <c r="K33" s="44" t="s">
        <v>61</v>
      </c>
      <c r="L33" s="45" t="s">
        <v>29</v>
      </c>
    </row>
    <row r="34" spans="1:12" s="94" customFormat="1" ht="41.4" x14ac:dyDescent="0.3">
      <c r="A34" s="45">
        <v>4</v>
      </c>
      <c r="B34" s="91" t="s">
        <v>92</v>
      </c>
      <c r="C34" s="91" t="s">
        <v>31</v>
      </c>
      <c r="D34" s="91">
        <v>11430</v>
      </c>
      <c r="E34" s="44" t="s">
        <v>88</v>
      </c>
      <c r="F34" s="92" t="s">
        <v>99</v>
      </c>
      <c r="G34" s="43">
        <v>17</v>
      </c>
      <c r="H34" s="93">
        <v>124200</v>
      </c>
      <c r="I34" s="93">
        <v>74520</v>
      </c>
      <c r="J34" s="42">
        <f>I34/H34</f>
        <v>0.6</v>
      </c>
      <c r="K34" s="44" t="s">
        <v>61</v>
      </c>
      <c r="L34" s="45" t="s">
        <v>29</v>
      </c>
    </row>
    <row r="35" spans="1:12" s="94" customFormat="1" ht="41.4" x14ac:dyDescent="0.3">
      <c r="A35" s="45">
        <v>4</v>
      </c>
      <c r="B35" s="91" t="s">
        <v>92</v>
      </c>
      <c r="C35" s="91" t="s">
        <v>31</v>
      </c>
      <c r="D35" s="91">
        <v>12030</v>
      </c>
      <c r="E35" s="44" t="s">
        <v>88</v>
      </c>
      <c r="F35" s="92" t="s">
        <v>100</v>
      </c>
      <c r="G35" s="43">
        <v>19</v>
      </c>
      <c r="H35" s="93">
        <v>228000</v>
      </c>
      <c r="I35" s="93">
        <v>136800</v>
      </c>
      <c r="J35" s="42">
        <f>I35/H35</f>
        <v>0.6</v>
      </c>
      <c r="K35" s="44" t="s">
        <v>61</v>
      </c>
      <c r="L35" s="45" t="s">
        <v>29</v>
      </c>
    </row>
    <row r="36" spans="1:12" s="94" customFormat="1" ht="41.4" x14ac:dyDescent="0.3">
      <c r="A36" s="45">
        <v>4</v>
      </c>
      <c r="B36" s="91" t="s">
        <v>92</v>
      </c>
      <c r="C36" s="91" t="s">
        <v>31</v>
      </c>
      <c r="D36" s="91">
        <v>11730</v>
      </c>
      <c r="E36" s="44" t="s">
        <v>88</v>
      </c>
      <c r="F36" s="92" t="s">
        <v>101</v>
      </c>
      <c r="G36" s="43">
        <v>33</v>
      </c>
      <c r="H36" s="93">
        <v>210600</v>
      </c>
      <c r="I36" s="93">
        <v>126360</v>
      </c>
      <c r="J36" s="42">
        <f>I36/H36</f>
        <v>0.6</v>
      </c>
      <c r="K36" s="44" t="s">
        <v>61</v>
      </c>
      <c r="L36" s="45" t="s">
        <v>29</v>
      </c>
    </row>
    <row r="37" spans="1:12" s="94" customFormat="1" ht="41.4" x14ac:dyDescent="0.3">
      <c r="A37" s="45">
        <v>4</v>
      </c>
      <c r="B37" s="91" t="s">
        <v>92</v>
      </c>
      <c r="C37" s="91" t="s">
        <v>31</v>
      </c>
      <c r="D37" s="91">
        <v>12530</v>
      </c>
      <c r="E37" s="44" t="s">
        <v>88</v>
      </c>
      <c r="F37" s="92" t="s">
        <v>102</v>
      </c>
      <c r="G37" s="43">
        <v>40</v>
      </c>
      <c r="H37" s="93">
        <v>218600</v>
      </c>
      <c r="I37" s="93">
        <v>131160</v>
      </c>
      <c r="J37" s="42">
        <f>I37/H37</f>
        <v>0.6</v>
      </c>
      <c r="K37" s="44" t="s">
        <v>61</v>
      </c>
      <c r="L37" s="45" t="s">
        <v>29</v>
      </c>
    </row>
    <row r="38" spans="1:12" s="94" customFormat="1" ht="41.4" x14ac:dyDescent="0.3">
      <c r="A38" s="45">
        <v>4</v>
      </c>
      <c r="B38" s="91" t="s">
        <v>92</v>
      </c>
      <c r="C38" s="91" t="s">
        <v>31</v>
      </c>
      <c r="D38" s="91">
        <v>11930</v>
      </c>
      <c r="E38" s="44" t="s">
        <v>88</v>
      </c>
      <c r="F38" s="92" t="s">
        <v>103</v>
      </c>
      <c r="G38" s="43">
        <v>47</v>
      </c>
      <c r="H38" s="93">
        <v>369600</v>
      </c>
      <c r="I38" s="93">
        <v>221760</v>
      </c>
      <c r="J38" s="42">
        <f>I38/H38</f>
        <v>0.6</v>
      </c>
      <c r="K38" s="44" t="s">
        <v>61</v>
      </c>
      <c r="L38" s="45" t="s">
        <v>29</v>
      </c>
    </row>
    <row r="39" spans="1:12" s="94" customFormat="1" ht="41.4" x14ac:dyDescent="0.3">
      <c r="A39" s="45">
        <v>4</v>
      </c>
      <c r="B39" s="91" t="s">
        <v>92</v>
      </c>
      <c r="C39" s="91" t="s">
        <v>31</v>
      </c>
      <c r="D39" s="91">
        <v>12830</v>
      </c>
      <c r="E39" s="44" t="s">
        <v>88</v>
      </c>
      <c r="F39" s="92" t="s">
        <v>104</v>
      </c>
      <c r="G39" s="43">
        <v>16</v>
      </c>
      <c r="H39" s="93">
        <v>134386</v>
      </c>
      <c r="I39" s="93">
        <v>80631.600000000006</v>
      </c>
      <c r="J39" s="42">
        <f>I39/H39</f>
        <v>0.60000000000000009</v>
      </c>
      <c r="K39" s="44" t="s">
        <v>61</v>
      </c>
      <c r="L39" s="45" t="s">
        <v>29</v>
      </c>
    </row>
    <row r="40" spans="1:12" s="94" customFormat="1" ht="41.4" x14ac:dyDescent="0.3">
      <c r="A40" s="45">
        <v>4</v>
      </c>
      <c r="B40" s="91" t="s">
        <v>92</v>
      </c>
      <c r="C40" s="91" t="s">
        <v>31</v>
      </c>
      <c r="D40" s="91">
        <v>12130</v>
      </c>
      <c r="E40" s="44" t="s">
        <v>88</v>
      </c>
      <c r="F40" s="92" t="s">
        <v>105</v>
      </c>
      <c r="G40" s="43">
        <v>23</v>
      </c>
      <c r="H40" s="93">
        <v>90000</v>
      </c>
      <c r="I40" s="93">
        <v>54000</v>
      </c>
      <c r="J40" s="42">
        <f>I40/H40</f>
        <v>0.6</v>
      </c>
      <c r="K40" s="44" t="s">
        <v>61</v>
      </c>
      <c r="L40" s="45" t="s">
        <v>29</v>
      </c>
    </row>
    <row r="41" spans="1:12" s="94" customFormat="1" ht="41.4" x14ac:dyDescent="0.3">
      <c r="A41" s="45">
        <v>4</v>
      </c>
      <c r="B41" s="91" t="s">
        <v>92</v>
      </c>
      <c r="C41" s="91" t="s">
        <v>31</v>
      </c>
      <c r="D41" s="91">
        <v>13230</v>
      </c>
      <c r="E41" s="44" t="s">
        <v>88</v>
      </c>
      <c r="F41" s="92" t="s">
        <v>106</v>
      </c>
      <c r="G41" s="43">
        <v>64</v>
      </c>
      <c r="H41" s="93">
        <v>211704</v>
      </c>
      <c r="I41" s="93">
        <v>127022.39999999999</v>
      </c>
      <c r="J41" s="42">
        <f>I41/H41</f>
        <v>0.6</v>
      </c>
      <c r="K41" s="44" t="s">
        <v>61</v>
      </c>
      <c r="L41" s="45" t="s">
        <v>29</v>
      </c>
    </row>
    <row r="42" spans="1:12" s="94" customFormat="1" ht="55.2" x14ac:dyDescent="0.3">
      <c r="A42" s="45">
        <v>4</v>
      </c>
      <c r="B42" s="91" t="s">
        <v>92</v>
      </c>
      <c r="C42" s="91" t="s">
        <v>31</v>
      </c>
      <c r="D42" s="91">
        <v>12330</v>
      </c>
      <c r="E42" s="44" t="s">
        <v>88</v>
      </c>
      <c r="F42" s="92" t="s">
        <v>107</v>
      </c>
      <c r="G42" s="43">
        <v>24</v>
      </c>
      <c r="H42" s="93">
        <v>730464</v>
      </c>
      <c r="I42" s="93">
        <v>438278.40000000002</v>
      </c>
      <c r="J42" s="42">
        <f>I42/H42</f>
        <v>0.6</v>
      </c>
      <c r="K42" s="44" t="s">
        <v>61</v>
      </c>
      <c r="L42" s="45" t="s">
        <v>29</v>
      </c>
    </row>
    <row r="43" spans="1:12" s="94" customFormat="1" ht="41.4" x14ac:dyDescent="0.3">
      <c r="A43" s="45">
        <v>4</v>
      </c>
      <c r="B43" s="91" t="s">
        <v>92</v>
      </c>
      <c r="C43" s="91" t="s">
        <v>31</v>
      </c>
      <c r="D43" s="91">
        <v>13630</v>
      </c>
      <c r="E43" s="44" t="s">
        <v>88</v>
      </c>
      <c r="F43" s="92" t="s">
        <v>108</v>
      </c>
      <c r="G43" s="43">
        <v>17</v>
      </c>
      <c r="H43" s="93">
        <v>114120</v>
      </c>
      <c r="I43" s="93">
        <v>68472</v>
      </c>
      <c r="J43" s="42">
        <f>I43/H43</f>
        <v>0.6</v>
      </c>
      <c r="K43" s="44" t="s">
        <v>61</v>
      </c>
      <c r="L43" s="45" t="s">
        <v>29</v>
      </c>
    </row>
    <row r="44" spans="1:12" s="94" customFormat="1" ht="41.4" x14ac:dyDescent="0.3">
      <c r="A44" s="45">
        <v>4</v>
      </c>
      <c r="B44" s="91" t="s">
        <v>92</v>
      </c>
      <c r="C44" s="91" t="s">
        <v>31</v>
      </c>
      <c r="D44" s="91">
        <v>12930</v>
      </c>
      <c r="E44" s="44" t="s">
        <v>88</v>
      </c>
      <c r="F44" s="92" t="s">
        <v>109</v>
      </c>
      <c r="G44" s="43">
        <v>17</v>
      </c>
      <c r="H44" s="93">
        <v>258580</v>
      </c>
      <c r="I44" s="93">
        <v>155148</v>
      </c>
      <c r="J44" s="42">
        <f>I44/H44</f>
        <v>0.6</v>
      </c>
      <c r="K44" s="44" t="s">
        <v>61</v>
      </c>
      <c r="L44" s="45" t="s">
        <v>29</v>
      </c>
    </row>
    <row r="45" spans="1:12" s="94" customFormat="1" ht="41.4" x14ac:dyDescent="0.3">
      <c r="A45" s="45">
        <v>4</v>
      </c>
      <c r="B45" s="91" t="s">
        <v>92</v>
      </c>
      <c r="C45" s="91" t="s">
        <v>31</v>
      </c>
      <c r="D45" s="91">
        <v>13930</v>
      </c>
      <c r="E45" s="44" t="s">
        <v>88</v>
      </c>
      <c r="F45" s="92" t="s">
        <v>110</v>
      </c>
      <c r="G45" s="43">
        <v>86</v>
      </c>
      <c r="H45" s="93">
        <v>190454</v>
      </c>
      <c r="I45" s="93">
        <v>114272.4</v>
      </c>
      <c r="J45" s="42">
        <f>I45/H45</f>
        <v>0.6</v>
      </c>
      <c r="K45" s="44" t="s">
        <v>61</v>
      </c>
      <c r="L45" s="45" t="s">
        <v>29</v>
      </c>
    </row>
    <row r="46" spans="1:12" s="94" customFormat="1" ht="41.4" x14ac:dyDescent="0.3">
      <c r="A46" s="45">
        <v>4</v>
      </c>
      <c r="B46" s="91" t="s">
        <v>92</v>
      </c>
      <c r="C46" s="91" t="s">
        <v>31</v>
      </c>
      <c r="D46" s="91">
        <v>13130</v>
      </c>
      <c r="E46" s="44" t="s">
        <v>88</v>
      </c>
      <c r="F46" s="92" t="s">
        <v>111</v>
      </c>
      <c r="G46" s="43">
        <v>24</v>
      </c>
      <c r="H46" s="93">
        <v>293760</v>
      </c>
      <c r="I46" s="93">
        <v>176256</v>
      </c>
      <c r="J46" s="42">
        <f>I46/H46</f>
        <v>0.6</v>
      </c>
      <c r="K46" s="44" t="s">
        <v>61</v>
      </c>
      <c r="L46" s="45" t="s">
        <v>29</v>
      </c>
    </row>
    <row r="47" spans="1:12" s="94" customFormat="1" ht="41.4" x14ac:dyDescent="0.3">
      <c r="A47" s="45">
        <v>4</v>
      </c>
      <c r="B47" s="91" t="s">
        <v>92</v>
      </c>
      <c r="C47" s="91" t="s">
        <v>31</v>
      </c>
      <c r="D47" s="91">
        <v>14430</v>
      </c>
      <c r="E47" s="44" t="s">
        <v>88</v>
      </c>
      <c r="F47" s="92" t="s">
        <v>112</v>
      </c>
      <c r="G47" s="43">
        <v>24</v>
      </c>
      <c r="H47" s="93">
        <v>296790</v>
      </c>
      <c r="I47" s="93">
        <v>178074</v>
      </c>
      <c r="J47" s="42">
        <f>I47/H47</f>
        <v>0.6</v>
      </c>
      <c r="K47" s="44" t="s">
        <v>61</v>
      </c>
      <c r="L47" s="45" t="s">
        <v>29</v>
      </c>
    </row>
    <row r="48" spans="1:12" s="94" customFormat="1" ht="55.2" x14ac:dyDescent="0.3">
      <c r="A48" s="45">
        <v>4</v>
      </c>
      <c r="B48" s="91" t="s">
        <v>92</v>
      </c>
      <c r="C48" s="91" t="s">
        <v>31</v>
      </c>
      <c r="D48" s="91">
        <v>13330</v>
      </c>
      <c r="E48" s="44" t="s">
        <v>88</v>
      </c>
      <c r="F48" s="92" t="s">
        <v>113</v>
      </c>
      <c r="G48" s="43">
        <v>17</v>
      </c>
      <c r="H48" s="93">
        <v>135300</v>
      </c>
      <c r="I48" s="93">
        <v>81180</v>
      </c>
      <c r="J48" s="42">
        <f>I48/H48</f>
        <v>0.6</v>
      </c>
      <c r="K48" s="44" t="s">
        <v>61</v>
      </c>
      <c r="L48" s="45" t="s">
        <v>29</v>
      </c>
    </row>
    <row r="49" spans="1:12" s="94" customFormat="1" ht="41.4" x14ac:dyDescent="0.3">
      <c r="A49" s="45">
        <v>4</v>
      </c>
      <c r="B49" s="91" t="s">
        <v>92</v>
      </c>
      <c r="C49" s="91" t="s">
        <v>31</v>
      </c>
      <c r="D49" s="91">
        <v>14830</v>
      </c>
      <c r="E49" s="44" t="s">
        <v>88</v>
      </c>
      <c r="F49" s="92" t="s">
        <v>114</v>
      </c>
      <c r="G49" s="43">
        <v>86</v>
      </c>
      <c r="H49" s="93">
        <v>108800</v>
      </c>
      <c r="I49" s="93">
        <v>65280</v>
      </c>
      <c r="J49" s="42">
        <f>I49/H49</f>
        <v>0.6</v>
      </c>
      <c r="K49" s="44" t="s">
        <v>61</v>
      </c>
      <c r="L49" s="45" t="s">
        <v>29</v>
      </c>
    </row>
    <row r="50" spans="1:12" s="94" customFormat="1" ht="41.4" x14ac:dyDescent="0.3">
      <c r="A50" s="45">
        <v>4</v>
      </c>
      <c r="B50" s="91" t="s">
        <v>92</v>
      </c>
      <c r="C50" s="91" t="s">
        <v>31</v>
      </c>
      <c r="D50" s="91">
        <v>13830</v>
      </c>
      <c r="E50" s="44" t="s">
        <v>88</v>
      </c>
      <c r="F50" s="92" t="s">
        <v>115</v>
      </c>
      <c r="G50" s="43">
        <v>33</v>
      </c>
      <c r="H50" s="93">
        <v>115000</v>
      </c>
      <c r="I50" s="93">
        <v>69000</v>
      </c>
      <c r="J50" s="42">
        <f>I50/H50</f>
        <v>0.6</v>
      </c>
      <c r="K50" s="44" t="s">
        <v>61</v>
      </c>
      <c r="L50" s="45" t="s">
        <v>29</v>
      </c>
    </row>
    <row r="51" spans="1:12" s="94" customFormat="1" ht="41.4" x14ac:dyDescent="0.3">
      <c r="A51" s="45">
        <v>4</v>
      </c>
      <c r="B51" s="91" t="s">
        <v>92</v>
      </c>
      <c r="C51" s="91" t="s">
        <v>31</v>
      </c>
      <c r="D51" s="91">
        <v>15230</v>
      </c>
      <c r="E51" s="44" t="s">
        <v>88</v>
      </c>
      <c r="F51" s="92" t="s">
        <v>116</v>
      </c>
      <c r="G51" s="43">
        <v>47</v>
      </c>
      <c r="H51" s="93">
        <v>261150</v>
      </c>
      <c r="I51" s="93">
        <v>156690</v>
      </c>
      <c r="J51" s="42">
        <f>I51/H51</f>
        <v>0.6</v>
      </c>
      <c r="K51" s="44" t="s">
        <v>61</v>
      </c>
      <c r="L51" s="45" t="s">
        <v>29</v>
      </c>
    </row>
    <row r="52" spans="1:12" s="94" customFormat="1" ht="41.4" x14ac:dyDescent="0.3">
      <c r="A52" s="45">
        <v>4</v>
      </c>
      <c r="B52" s="91" t="s">
        <v>92</v>
      </c>
      <c r="C52" s="91" t="s">
        <v>31</v>
      </c>
      <c r="D52" s="91">
        <v>14130</v>
      </c>
      <c r="E52" s="44" t="s">
        <v>88</v>
      </c>
      <c r="F52" s="92" t="s">
        <v>117</v>
      </c>
      <c r="G52" s="43">
        <v>17</v>
      </c>
      <c r="H52" s="93">
        <v>255501</v>
      </c>
      <c r="I52" s="93">
        <v>153300.6</v>
      </c>
      <c r="J52" s="42">
        <f>I52/H52</f>
        <v>0.6</v>
      </c>
      <c r="K52" s="44" t="s">
        <v>61</v>
      </c>
      <c r="L52" s="45" t="s">
        <v>29</v>
      </c>
    </row>
    <row r="53" spans="1:12" s="94" customFormat="1" ht="55.2" x14ac:dyDescent="0.3">
      <c r="A53" s="45">
        <v>4</v>
      </c>
      <c r="B53" s="91" t="s">
        <v>92</v>
      </c>
      <c r="C53" s="91" t="s">
        <v>31</v>
      </c>
      <c r="D53" s="91">
        <v>15330</v>
      </c>
      <c r="E53" s="44" t="s">
        <v>88</v>
      </c>
      <c r="F53" s="92" t="s">
        <v>118</v>
      </c>
      <c r="G53" s="43">
        <v>17</v>
      </c>
      <c r="H53" s="93">
        <v>82658.320000000007</v>
      </c>
      <c r="I53" s="93">
        <v>49594.99</v>
      </c>
      <c r="J53" s="42">
        <f>I53/H53</f>
        <v>0.59999997580400855</v>
      </c>
      <c r="K53" s="44" t="s">
        <v>61</v>
      </c>
      <c r="L53" s="45" t="s">
        <v>29</v>
      </c>
    </row>
    <row r="54" spans="1:12" s="94" customFormat="1" ht="41.4" x14ac:dyDescent="0.3">
      <c r="A54" s="45">
        <v>4</v>
      </c>
      <c r="B54" s="91" t="s">
        <v>92</v>
      </c>
      <c r="C54" s="91" t="s">
        <v>31</v>
      </c>
      <c r="D54" s="91">
        <v>14230</v>
      </c>
      <c r="E54" s="44" t="s">
        <v>88</v>
      </c>
      <c r="F54" s="92" t="s">
        <v>119</v>
      </c>
      <c r="G54" s="43">
        <v>19</v>
      </c>
      <c r="H54" s="93">
        <v>233836.2</v>
      </c>
      <c r="I54" s="93">
        <v>140301.72</v>
      </c>
      <c r="J54" s="42">
        <f>I54/H54</f>
        <v>0.6</v>
      </c>
      <c r="K54" s="44" t="s">
        <v>61</v>
      </c>
      <c r="L54" s="45" t="s">
        <v>29</v>
      </c>
    </row>
    <row r="55" spans="1:12" s="94" customFormat="1" ht="41.4" x14ac:dyDescent="0.3">
      <c r="A55" s="45">
        <v>4</v>
      </c>
      <c r="B55" s="91" t="s">
        <v>92</v>
      </c>
      <c r="C55" s="91" t="s">
        <v>31</v>
      </c>
      <c r="D55" s="91">
        <v>15630</v>
      </c>
      <c r="E55" s="44" t="s">
        <v>88</v>
      </c>
      <c r="F55" s="92" t="s">
        <v>120</v>
      </c>
      <c r="G55" s="43">
        <v>33</v>
      </c>
      <c r="H55" s="93">
        <v>240360</v>
      </c>
      <c r="I55" s="93">
        <v>144216</v>
      </c>
      <c r="J55" s="42">
        <f>I55/H55</f>
        <v>0.6</v>
      </c>
      <c r="K55" s="44" t="s">
        <v>61</v>
      </c>
      <c r="L55" s="45" t="s">
        <v>29</v>
      </c>
    </row>
    <row r="56" spans="1:12" s="94" customFormat="1" ht="41.4" x14ac:dyDescent="0.3">
      <c r="A56" s="45">
        <v>4</v>
      </c>
      <c r="B56" s="91" t="s">
        <v>92</v>
      </c>
      <c r="C56" s="91" t="s">
        <v>31</v>
      </c>
      <c r="D56" s="91">
        <v>14730</v>
      </c>
      <c r="E56" s="44" t="s">
        <v>88</v>
      </c>
      <c r="F56" s="92" t="s">
        <v>121</v>
      </c>
      <c r="G56" s="43">
        <v>40</v>
      </c>
      <c r="H56" s="93">
        <v>240360</v>
      </c>
      <c r="I56" s="93">
        <v>144216</v>
      </c>
      <c r="J56" s="42">
        <f>I56/H56</f>
        <v>0.6</v>
      </c>
      <c r="K56" s="44" t="s">
        <v>61</v>
      </c>
      <c r="L56" s="45" t="s">
        <v>29</v>
      </c>
    </row>
    <row r="57" spans="1:12" s="94" customFormat="1" ht="41.4" x14ac:dyDescent="0.3">
      <c r="A57" s="45">
        <v>4</v>
      </c>
      <c r="B57" s="91" t="s">
        <v>92</v>
      </c>
      <c r="C57" s="91" t="s">
        <v>31</v>
      </c>
      <c r="D57" s="91">
        <v>15730</v>
      </c>
      <c r="E57" s="44" t="s">
        <v>88</v>
      </c>
      <c r="F57" s="92" t="s">
        <v>122</v>
      </c>
      <c r="G57" s="43">
        <v>47</v>
      </c>
      <c r="H57" s="93">
        <v>240360</v>
      </c>
      <c r="I57" s="93">
        <v>144216</v>
      </c>
      <c r="J57" s="42">
        <f>I57/H57</f>
        <v>0.6</v>
      </c>
      <c r="K57" s="44" t="s">
        <v>61</v>
      </c>
      <c r="L57" s="45" t="s">
        <v>29</v>
      </c>
    </row>
    <row r="58" spans="1:12" ht="15" thickBot="1" x14ac:dyDescent="0.35"/>
    <row r="59" spans="1:12" ht="15" thickBot="1" x14ac:dyDescent="0.35">
      <c r="A59">
        <f>COUNT(A7:A58)</f>
        <v>51</v>
      </c>
      <c r="G59" s="22" t="s">
        <v>14</v>
      </c>
      <c r="H59" s="24">
        <f>SUM(H7:H57)</f>
        <v>20110166.849999998</v>
      </c>
      <c r="I59" s="24">
        <f>SUM(I7:I57)</f>
        <v>7931120.6399999997</v>
      </c>
      <c r="J59" s="21">
        <f>I59/H59</f>
        <v>0.39438363187921538</v>
      </c>
    </row>
  </sheetData>
  <mergeCells count="2">
    <mergeCell ref="A4:E4"/>
    <mergeCell ref="A2:J2"/>
  </mergeCells>
  <conditionalFormatting sqref="D29">
    <cfRule type="expression" dxfId="12" priority="13">
      <formula>#REF!="Oui"</formula>
    </cfRule>
  </conditionalFormatting>
  <conditionalFormatting sqref="F39">
    <cfRule type="expression" dxfId="11" priority="12">
      <formula>OR(G39=1,#REF!=1)</formula>
    </cfRule>
  </conditionalFormatting>
  <conditionalFormatting sqref="F40">
    <cfRule type="expression" dxfId="10" priority="11">
      <formula>OR(G40=1,#REF!=1)</formula>
    </cfRule>
  </conditionalFormatting>
  <conditionalFormatting sqref="F41">
    <cfRule type="expression" dxfId="9" priority="10">
      <formula>OR(G41=1,#REF!=1)</formula>
    </cfRule>
  </conditionalFormatting>
  <conditionalFormatting sqref="F42">
    <cfRule type="expression" dxfId="8" priority="9">
      <formula>OR(G42=1,#REF!=1)</formula>
    </cfRule>
  </conditionalFormatting>
  <conditionalFormatting sqref="F44">
    <cfRule type="expression" dxfId="7" priority="8">
      <formula>OR(G44=1,#REF!=1)</formula>
    </cfRule>
  </conditionalFormatting>
  <conditionalFormatting sqref="F45">
    <cfRule type="expression" dxfId="6" priority="7">
      <formula>OR(G45=1,#REF!=1)</formula>
    </cfRule>
  </conditionalFormatting>
  <conditionalFormatting sqref="F46">
    <cfRule type="expression" dxfId="5" priority="6">
      <formula>OR(G46=1,#REF!=1)</formula>
    </cfRule>
  </conditionalFormatting>
  <conditionalFormatting sqref="F47">
    <cfRule type="expression" dxfId="4" priority="5">
      <formula>OR(G47=1,#REF!=1)</formula>
    </cfRule>
  </conditionalFormatting>
  <conditionalFormatting sqref="F48">
    <cfRule type="expression" dxfId="3" priority="4">
      <formula>OR(G48=1,#REF!=1)</formula>
    </cfRule>
  </conditionalFormatting>
  <conditionalFormatting sqref="F49">
    <cfRule type="expression" dxfId="2" priority="3">
      <formula>OR(G49=1,#REF!=1)</formula>
    </cfRule>
  </conditionalFormatting>
  <conditionalFormatting sqref="F50">
    <cfRule type="expression" dxfId="1" priority="2">
      <formula>OR(G50=1,#REF!=1)</formula>
    </cfRule>
  </conditionalFormatting>
  <conditionalFormatting sqref="F51:F57">
    <cfRule type="expression" dxfId="0" priority="1">
      <formula>OR(G51=1,#REF!=1)</formula>
    </cfRule>
  </conditionalFormatting>
  <dataValidations count="1">
    <dataValidation type="decimal" operator="greaterThan" allowBlank="1" showInputMessage="1" showErrorMessage="1" sqref="H28:H57 I28:I57" xr:uid="{00000000-0002-0000-0100-000000000000}">
      <formula1>0</formula1>
    </dataValidation>
  </dataValidations>
  <pageMargins left="0.70866141732283472" right="0.70866141732283472" top="0.74803149606299213" bottom="0.74803149606299213" header="0.31496062992125984" footer="0.31496062992125984"/>
  <pageSetup paperSize="8" scale="95" fitToHeight="0" orientation="landscape" r:id="rId1"/>
  <rowBreaks count="1" manualBreakCount="1">
    <brk id="2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4"/>
  <sheetViews>
    <sheetView topLeftCell="A2" workbookViewId="0">
      <selection activeCell="G25" sqref="G25"/>
    </sheetView>
  </sheetViews>
  <sheetFormatPr baseColWidth="10" defaultRowHeight="14.4" x14ac:dyDescent="0.3"/>
  <cols>
    <col min="1" max="1" width="4.33203125" bestFit="1" customWidth="1"/>
    <col min="2" max="2" width="7" bestFit="1" customWidth="1"/>
    <col min="3" max="3" width="7.109375" customWidth="1"/>
    <col min="4" max="4" width="10.33203125" customWidth="1"/>
    <col min="5" max="5" width="27.88671875" customWidth="1"/>
    <col min="6" max="6" width="37.88671875" customWidth="1"/>
    <col min="7" max="7" width="14.44140625" customWidth="1"/>
    <col min="8" max="8" width="18.109375" customWidth="1"/>
    <col min="9" max="9" width="9" hidden="1" customWidth="1"/>
    <col min="10" max="10" width="13.88671875" customWidth="1"/>
    <col min="11" max="11" width="15.6640625" customWidth="1"/>
    <col min="12" max="12" width="35" customWidth="1"/>
  </cols>
  <sheetData>
    <row r="1" spans="1:19" ht="15.75" hidden="1" customHeight="1" thickBot="1" x14ac:dyDescent="0.35"/>
    <row r="2" spans="1:19" s="1" customFormat="1" ht="60" customHeight="1" thickTop="1" thickBot="1" x14ac:dyDescent="0.35">
      <c r="A2" s="69" t="s">
        <v>30</v>
      </c>
      <c r="B2" s="70"/>
      <c r="C2" s="70"/>
      <c r="D2" s="70"/>
      <c r="E2" s="70"/>
      <c r="F2" s="70"/>
      <c r="G2" s="70"/>
      <c r="H2" s="70"/>
      <c r="I2" s="70"/>
      <c r="J2" s="70"/>
      <c r="K2" s="70"/>
      <c r="L2" s="71"/>
      <c r="M2" s="3"/>
      <c r="N2" s="3"/>
      <c r="O2" s="3"/>
      <c r="P2" s="3"/>
      <c r="Q2" s="3"/>
      <c r="R2" s="3"/>
      <c r="S2" s="3"/>
    </row>
    <row r="3" spans="1:19" ht="15.6" thickTop="1" thickBot="1" x14ac:dyDescent="0.35"/>
    <row r="4" spans="1:19" ht="21.75" customHeight="1" thickTop="1" thickBot="1" x14ac:dyDescent="0.35">
      <c r="A4" s="72" t="s">
        <v>15</v>
      </c>
      <c r="B4" s="75"/>
      <c r="C4" s="75"/>
      <c r="D4" s="75"/>
      <c r="E4" s="74"/>
    </row>
    <row r="5" spans="1:19" ht="15" thickTop="1" x14ac:dyDescent="0.3"/>
    <row r="6" spans="1:19" ht="24" x14ac:dyDescent="0.3">
      <c r="A6" s="32" t="s">
        <v>0</v>
      </c>
      <c r="B6" s="32" t="s">
        <v>1</v>
      </c>
      <c r="C6" s="32" t="s">
        <v>11</v>
      </c>
      <c r="D6" s="32" t="s">
        <v>2</v>
      </c>
      <c r="E6" s="32" t="s">
        <v>3</v>
      </c>
      <c r="F6" s="32" t="s">
        <v>4</v>
      </c>
      <c r="G6" s="32" t="s">
        <v>23</v>
      </c>
      <c r="H6" s="32" t="s">
        <v>25</v>
      </c>
      <c r="I6" s="32" t="s">
        <v>5</v>
      </c>
      <c r="J6" s="32" t="s">
        <v>28</v>
      </c>
      <c r="K6" s="32" t="s">
        <v>13</v>
      </c>
      <c r="L6" s="32" t="s">
        <v>27</v>
      </c>
      <c r="M6" s="2"/>
      <c r="P6" s="2"/>
      <c r="Q6" s="2"/>
      <c r="R6" s="2"/>
      <c r="S6" s="2"/>
    </row>
    <row r="7" spans="1:19" s="50" customFormat="1" x14ac:dyDescent="0.3">
      <c r="A7" s="33"/>
      <c r="B7" s="33"/>
      <c r="C7" s="33"/>
      <c r="D7" s="33"/>
      <c r="E7" s="33"/>
      <c r="F7" s="33"/>
      <c r="G7" s="33"/>
      <c r="H7" s="52"/>
      <c r="I7" s="52"/>
      <c r="J7" s="52"/>
      <c r="K7" s="38"/>
      <c r="L7" s="33"/>
      <c r="M7" s="51"/>
      <c r="P7" s="51"/>
      <c r="Q7" s="51"/>
      <c r="R7" s="51"/>
      <c r="S7" s="51"/>
    </row>
    <row r="8" spans="1:19" s="50" customFormat="1" x14ac:dyDescent="0.3">
      <c r="A8" s="33"/>
      <c r="B8" s="33"/>
      <c r="C8" s="33"/>
      <c r="D8" s="33"/>
      <c r="E8" s="33"/>
      <c r="F8" s="33"/>
      <c r="G8" s="33"/>
      <c r="H8" s="52"/>
      <c r="I8" s="52"/>
      <c r="J8" s="52"/>
      <c r="K8" s="38"/>
      <c r="L8" s="33"/>
      <c r="M8" s="51"/>
      <c r="P8" s="51"/>
      <c r="Q8" s="51"/>
      <c r="R8" s="51"/>
      <c r="S8" s="51"/>
    </row>
    <row r="9" spans="1:19" s="50" customFormat="1" x14ac:dyDescent="0.3">
      <c r="A9" s="33"/>
      <c r="B9" s="33"/>
      <c r="C9" s="33"/>
      <c r="D9" s="33"/>
      <c r="E9" s="33"/>
      <c r="F9" s="33"/>
      <c r="G9" s="33"/>
      <c r="H9" s="52"/>
      <c r="I9" s="52"/>
      <c r="J9" s="52"/>
      <c r="K9" s="38"/>
      <c r="L9" s="33"/>
      <c r="M9" s="51"/>
      <c r="P9" s="51"/>
      <c r="Q9" s="51"/>
      <c r="R9" s="51"/>
      <c r="S9" s="51"/>
    </row>
    <row r="10" spans="1:19" s="50" customFormat="1" x14ac:dyDescent="0.3">
      <c r="A10" s="33"/>
      <c r="B10" s="33"/>
      <c r="C10" s="33"/>
      <c r="D10" s="33"/>
      <c r="E10" s="53"/>
      <c r="F10" s="57"/>
      <c r="G10" s="33"/>
      <c r="H10" s="52"/>
      <c r="I10" s="52"/>
      <c r="J10" s="52"/>
      <c r="K10" s="38"/>
      <c r="L10" s="33"/>
      <c r="M10" s="51"/>
      <c r="P10" s="51"/>
      <c r="Q10" s="51"/>
      <c r="R10" s="51"/>
      <c r="S10" s="51"/>
    </row>
    <row r="11" spans="1:19" s="50" customFormat="1" x14ac:dyDescent="0.3">
      <c r="A11" s="33"/>
      <c r="B11" s="33"/>
      <c r="C11" s="33"/>
      <c r="D11" s="33"/>
      <c r="E11" s="33"/>
      <c r="F11" s="33"/>
      <c r="G11" s="33"/>
      <c r="H11" s="52"/>
      <c r="I11" s="52"/>
      <c r="J11" s="52"/>
      <c r="K11" s="38"/>
      <c r="L11" s="33"/>
      <c r="M11" s="51"/>
      <c r="P11" s="51"/>
      <c r="Q11" s="51"/>
      <c r="R11" s="51"/>
      <c r="S11" s="51"/>
    </row>
    <row r="12" spans="1:19" s="30" customFormat="1" x14ac:dyDescent="0.3">
      <c r="A12" s="31"/>
      <c r="B12" s="28"/>
      <c r="C12" s="28"/>
      <c r="D12" s="37"/>
      <c r="E12" s="33"/>
      <c r="F12" s="34"/>
      <c r="G12" s="33"/>
      <c r="H12" s="35"/>
      <c r="I12" s="36"/>
      <c r="J12" s="35"/>
      <c r="K12" s="38"/>
      <c r="L12" s="33"/>
      <c r="M12" s="29"/>
      <c r="P12" s="29"/>
      <c r="Q12" s="29"/>
      <c r="R12" s="29"/>
      <c r="S12" s="29"/>
    </row>
    <row r="13" spans="1:19" ht="15" thickBot="1" x14ac:dyDescent="0.35"/>
    <row r="14" spans="1:19" ht="15" thickBot="1" x14ac:dyDescent="0.35">
      <c r="G14" s="22" t="s">
        <v>22</v>
      </c>
      <c r="H14" s="25">
        <f>SUM(H7:H13)</f>
        <v>0</v>
      </c>
      <c r="I14" s="25">
        <f>SUM(I7:I13)</f>
        <v>0</v>
      </c>
      <c r="J14" s="25">
        <f>SUM(J7:J13)</f>
        <v>0</v>
      </c>
    </row>
  </sheetData>
  <mergeCells count="2">
    <mergeCell ref="A4:E4"/>
    <mergeCell ref="A2:L2"/>
  </mergeCells>
  <pageMargins left="0.70866141732283472" right="0.70866141732283472" top="0.74803149606299213" bottom="0.74803149606299213" header="0.31496062992125984" footer="0.31496062992125984"/>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Synthèse</vt:lpstr>
      <vt:lpstr>Nouvelles opérations</vt:lpstr>
      <vt:lpstr>Déprog Reprog</vt:lpstr>
      <vt:lpstr>'Déprog Reprog'!Impression_des_titres</vt:lpstr>
      <vt:lpstr>'Nouvelles opérations'!Impression_des_titres</vt:lpstr>
    </vt:vector>
  </TitlesOfParts>
  <Company>Conseil regional Aquitaine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thomasp</dc:creator>
  <cp:lastModifiedBy>Philippe THOMAS</cp:lastModifiedBy>
  <cp:lastPrinted>2022-12-02T08:22:42Z</cp:lastPrinted>
  <dcterms:created xsi:type="dcterms:W3CDTF">2019-04-04T11:50:53Z</dcterms:created>
  <dcterms:modified xsi:type="dcterms:W3CDTF">2022-12-02T08:23:54Z</dcterms:modified>
</cp:coreProperties>
</file>