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840" activeTab="3"/>
  </bookViews>
  <sheets>
    <sheet name="Données générales" sheetId="1" r:id="rId1"/>
    <sheet name="Grille recevabilité" sheetId="2" r:id="rId2"/>
    <sheet name="Grille sélection" sheetId="3" r:id="rId3"/>
    <sheet name="Plan d'actions" sheetId="4" r:id="rId4"/>
  </sheet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4" l="1"/>
  <c r="B17" i="4"/>
  <c r="D3" i="4" l="1"/>
  <c r="D4" i="4"/>
  <c r="D5" i="4"/>
  <c r="D6" i="4"/>
  <c r="D7" i="4"/>
  <c r="D8" i="4"/>
  <c r="D9" i="4"/>
  <c r="D10" i="4"/>
  <c r="D11" i="4"/>
  <c r="D12" i="4"/>
  <c r="D13" i="4"/>
  <c r="D14" i="4"/>
  <c r="D15" i="4"/>
  <c r="C8" i="4" l="1"/>
  <c r="C13" i="4"/>
  <c r="B13" i="4"/>
  <c r="B8" i="4"/>
  <c r="B2" i="4"/>
</calcChain>
</file>

<file path=xl/sharedStrings.xml><?xml version="1.0" encoding="utf-8"?>
<sst xmlns="http://schemas.openxmlformats.org/spreadsheetml/2006/main" count="299" uniqueCount="262">
  <si>
    <t xml:space="preserve">DONNEES GENERALES </t>
  </si>
  <si>
    <t xml:space="preserve">Nom du territoire candidat </t>
  </si>
  <si>
    <t xml:space="preserve">Nombre d'habitants (pop INSEE 2017) </t>
  </si>
  <si>
    <t xml:space="preserve">Date de l'analyse </t>
  </si>
  <si>
    <t>Représentant légal/qualité</t>
  </si>
  <si>
    <t>Contact technique (nom, adresse, tél, mail)</t>
  </si>
  <si>
    <t>Enveloppe OS 5.1/OS 5.2</t>
  </si>
  <si>
    <t xml:space="preserve">Enveloppe LEADER </t>
  </si>
  <si>
    <t xml:space="preserve">Enveloppe financière </t>
  </si>
  <si>
    <t xml:space="preserve">Enveloppe FEAMPA </t>
  </si>
  <si>
    <t xml:space="preserve">Auteur(s) de l'analyse </t>
  </si>
  <si>
    <t>GRILLE DE RECEVABILITE</t>
  </si>
  <si>
    <t>Nom du territoire candidat</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</si>
  <si>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</si>
  <si>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</si>
  <si>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</si>
  <si>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</si>
  <si>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</si>
  <si>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</si>
  <si>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</si>
  <si>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</si>
  <si>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</si>
  <si>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</si>
  <si>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</si>
  <si>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</si>
  <si>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</si>
  <si>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</si>
  <si>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</si>
  <si>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</si>
  <si>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</si>
  <si>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</si>
  <si>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</si>
  <si>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</si>
  <si>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</si>
  <si>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</si>
  <si>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</si>
  <si>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</si>
  <si>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</si>
  <si>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</si>
  <si>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</si>
  <si>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</si>
  <si>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</si>
  <si>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</si>
  <si>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 Animation/gestion</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</si>
  <si>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</si>
  <si>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</si>
  <si>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</si>
  <si>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</si>
  <si>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</si>
  <si>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</si>
  <si>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</si>
  <si>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</si>
  <si>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</si>
  <si>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</si>
  <si>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</si>
  <si>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</si>
  <si>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</si>
  <si>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</si>
  <si>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</si>
  <si>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</si>
  <si>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</si>
  <si>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</si>
  <si>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</si>
  <si>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</si>
  <si>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</si>
  <si>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</si>
  <si>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</si>
  <si>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</si>
  <si>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</si>
  <si>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</si>
  <si>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</si>
  <si>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</si>
  <si>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</si>
  <si>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</si>
  <si>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</si>
  <si>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</si>
  <si>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</si>
  <si>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</si>
  <si>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</si>
  <si>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</si>
  <si>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</si>
  <si>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</si>
  <si>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</si>
  <si>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</si>
  <si>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</si>
  <si>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</si>
  <si>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</si>
  <si>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</si>
  <si>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</si>
  <si>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</si>
  <si>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</si>
  <si>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</si>
  <si>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</si>
  <si>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</si>
  <si>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</si>
  <si>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</si>
  <si>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</si>
  <si>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</si>
  <si>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</si>
  <si>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</si>
  <si>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</si>
  <si>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</si>
  <si>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</si>
  <si>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</si>
  <si>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</si>
  <si>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</si>
  <si>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</si>
  <si>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</si>
  <si>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</si>
  <si>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</si>
  <si>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</si>
  <si>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</si>
  <si>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</si>
  <si>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</si>
  <si>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</si>
  <si>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</si>
  <si>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</si>
  <si>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</si>
  <si>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</si>
  <si>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</si>
  <si>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</si>
  <si>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</si>
  <si>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</si>
  <si>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</si>
  <si>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</si>
  <si>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</si>
  <si>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</si>
  <si>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</si>
  <si>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</si>
  <si>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</si>
  <si>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Pays Périgord Vert</t>
  </si>
  <si>
    <t>82 000 hab</t>
  </si>
  <si>
    <t>périmètre identique</t>
  </si>
  <si>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X </t>
    </r>
    <r>
      <rPr>
        <sz val="11"/>
        <color theme="1"/>
        <rFont val="Calibri"/>
        <family val="2"/>
        <scheme val="minor"/>
      </rPr>
      <t xml:space="preserve">Non 
Si oui : périmètre concerné et territoire chef de file le cas échéant </t>
    </r>
  </si>
  <si>
    <t xml:space="preserve">□ Oui x Non </t>
  </si>
  <si>
    <t>OS 5.2 : 1 783 922€</t>
  </si>
  <si>
    <t>Sans objet</t>
  </si>
  <si>
    <t>□ Oui   □ Non SANS OBJET</t>
  </si>
  <si>
    <t>Chartes d'engagement signées par toutes les EPCI</t>
  </si>
  <si>
    <t>Prise en compte dans toutes les fiches actions</t>
  </si>
  <si>
    <t>Territoire LEADER depuis de nombreuses années.
2 ETP prévus (1 poste gestionnaire et 1 poste animateur). 
Adéquation entre les moyens humains et la stratégie</t>
  </si>
  <si>
    <t>Objectif prioritaire 1 : Renforcer l'attactivité durable et équilibrée des territoires et l'accès aux services</t>
  </si>
  <si>
    <t>Fiche-action 1.1 : Contribuer au maintien et  au développement de l'offre de santé</t>
  </si>
  <si>
    <t>ambition 1/4</t>
  </si>
  <si>
    <t>Fiche-action 1.2 : Soutenir l'accès aux activités liées à la culture</t>
  </si>
  <si>
    <t>ambition 1/10</t>
  </si>
  <si>
    <t>Fiche-action 1.3 :  Stimuler l'émergence de projets innovants et multisectoriels, voire atypiques dans les secteurs de l'enfance, de la jeunesse, de la culture, du bien vieillir, de l'isolement, du handicap, du numérique, de la formation et du lien social</t>
  </si>
  <si>
    <t>ambition 1/4/10</t>
  </si>
  <si>
    <t>Fiche-action 1.4 : Promouvoir une mobilité durable</t>
  </si>
  <si>
    <t>Objectif prioritaire 2 : Soutenir les dynamiques d'innovation et de reconversion territoriale</t>
  </si>
  <si>
    <t>Fiche-action 2.1 : Promouvoir un tourisme durable</t>
  </si>
  <si>
    <t>Pays Périgord Vert (association loi 1901)</t>
  </si>
  <si>
    <t>Lien vers carte interactive des territoires: https://cartographie.nouvelle-aquitaine.fr/adws/app/561e1917-c6ea-11e8-8a6e-79bdd7fe5201/index.html
Communauté de Communes du Pays de Saint-Aulaye
Communauté de Communes du Périgord Ribéracois
Communauté de Communes Dronne et Belle
Communauté de Communes du Périgord Nontronnais
Communauté de Communes du Périgord-Limousin
Communauté de Communes Isle-Loue-Auvézère en Périgord</t>
  </si>
  <si>
    <t>non concerné</t>
  </si>
  <si>
    <t>x</t>
  </si>
  <si>
    <t>p14-34
Diagnostic précis sur les thématiques: démographie du territoire, cadre de vie et paysages, services de proximité, éducation et formation, offre de santé, culture et lien social, mobilité et transports, logement et habitat, numérique, emploi, agriculture et forêt, industrie, luxe et artisanat d'art, tourisme, ESS et économie
Chaque thématique présenté identifie des enjeux
Analyse AFOM globale du territoire (p34)</t>
  </si>
  <si>
    <t xml:space="preserve">Seules les sources des données chiffrées sont citées (insee, handirandonnées ARS, ARCEP, etc...) qu'en est-il de tous les autres constats ?
Quel est le périmètre des diagnostics sur lesquels le présent diagnostic se base? </t>
  </si>
  <si>
    <t>Etat des lieux précis et objectifs concrets.
A priori, appui à minima sur le diagnostic DATAR région (pas explicitement précisé, mais le contenu correspond au diag présenté).
p14-34
Diagnostic précis sur les thématiques: démographie du territoire, cadre de vie et paysages, services de proximité, éducation et formation, offre de santé, culture et lien social, mobilité et transports, logement et habitat, numérique, emploi, agriculture et forêt, industrie, luxe et artisanat d'art, tourisme, ESS et économie
Chaque thématique présenté identifie des enjeux
Analyse AFOM globale du territoire (p34)
Enjeux du territoire clairement définis
Pas d'information sur les diagnostics existants sur lesquels se base le présent diagnostic.</t>
  </si>
  <si>
    <t>2 FA coopération fléchées sur FEDER
p37coopération économique, collaboration public/privé, participation citoyenne
Volonté affichée de mettre en place des actions de coopération
définition innovation : opération innovante = totalement nouvelle dans son domaine ou bien si elle est nouvelle sur le territoire mais existe déjà ailleurs
p40 attention à l'implication des acteurs locaux dans une logique de coopération lors de l'élaboration des projets et leur instruction
p40 une bonification des taux d'intervention pourra être appliquée
&gt; bonne prise en compte des spécificités du DLAL</t>
  </si>
  <si>
    <t>Le territoire n'est pas concerné par l'urbain (100 % rural) et il n'y a pas d'exclusion supplémentaire fixée par le territoire (p58)</t>
  </si>
  <si>
    <t xml:space="preserve">1 fiche -action = 1 fonds
ligne de partage à repréciser (cf onglet plan d'action)
Toute la maquette est mobilisée
</t>
  </si>
  <si>
    <t>Il est indiqué 502 520 Euros Leader sur la FA 4
&gt; taux territoire à 16,79 % &gt; Ok
15% de la maquette LEADER et FEDER</t>
  </si>
  <si>
    <t>Structure porteuse identique aux 2 périodes de programmation précédentes (p60)
Les statuts de l'association Pays Périgord Vert sont fournis et prévoient bien dans les missions "la contractualisation des programmes d'actions avec l'Union Européenne"
Territoire LEADER depuis de nombreuses années.</t>
  </si>
  <si>
    <t>p63-65
11 membres publics  (+11 suppléants) et 11 membres privés (+11 suppléants)
Collège public : 6 intercommunalités, 3 CD, 1 PNR, 1 PPV
Collège privé : représentations thématiques et géographiques
association techniciens CD à titre consultatif
invitation Conseil Régional, SI et sous-préfet à titre consultatif
Autres membres associés à titre d'expert
Quorum : 50% des membres du GAL avec voix délibérante présente et plus de 50% doivent appartenir au collège privé
Collège privé est pluriel et ne représente donc pas un groupe d'intérêt
Conflit d'intérêt : si membre est porteur d'un projet alors représentant sera auditionné au titre de porteur de projet, sortira au moment de la concertation et ne prendra pas part au vote</t>
  </si>
  <si>
    <t>Points forts: Candidature précise, détaillée, réfléchie.</t>
  </si>
  <si>
    <t>Fiche action 2.2 : Soutenir les démarches collectives de valorisation des produits et savoir-faire locaux</t>
  </si>
  <si>
    <t>Fiche action 2.3 : Encourager le lien social et les pratiques solidaires</t>
  </si>
  <si>
    <t>Fiche action 2.4 : Transformation et reconversion de zones « déclassées »</t>
  </si>
  <si>
    <t>Objectif prioritaire 3 : Coopération</t>
  </si>
  <si>
    <t xml:space="preserve">Fiche-action 3.1 : Coopération transnationale et/ou interterritoriale </t>
  </si>
  <si>
    <t>Fiche-action 3.2 : Coopération d’acteurs</t>
  </si>
  <si>
    <t>logigramme présent.
La stratégie s'appuie sur le socle constitué des priorités fixées par l'OS5.
Explicitation des liens entre objectifs prioritaires et fiches actions (ex : logigramme).
 2 FA coopération fléchées sur FEDER et une fiche-action pour l'animation du GAL (LEADER).</t>
  </si>
  <si>
    <t>la maquette financière (p59)
1FA = 1 fonds</t>
  </si>
  <si>
    <t>ambition 1/4/8</t>
  </si>
  <si>
    <t>ambition 1/2/3</t>
  </si>
  <si>
    <t>ambition 1/3</t>
  </si>
  <si>
    <t>ambition 1/3/4/10</t>
  </si>
  <si>
    <t>ambition1</t>
  </si>
  <si>
    <t>JEAN-DAVIN Caroline / ARNOULD Coraline</t>
  </si>
  <si>
    <t>L’enjeu est de faciliter les initiatives innovantes, cohérentes et complémentaires,
aux solutions existantes sur le territoire, afin d’une part, de maintenir une offre
de santé de proximité et d’autre part, de développer et d’améliorer cette offre
de santé.
Les projets soutenus doivent intégrer le développement de la télémédecine et
de l’e-santé, le logement temporaire pour les professionnels de santé, les
internats de santé ou de nouvelles solutions innovantes pour accroître
l’attractivité du territoire pour les professionnels de santé, faciliter leur
implantation et améliorer les conditions d’exercice des professionnels.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t>
  </si>
  <si>
    <t>Ingénierie de projets, de mise en réseau et de coopération d’acteurs
Actions d’animation, de communication, de marketing et de sensibilisation,
études, événements.
Création et réhabilitation de bâtiments, aménagement et équipement, matériel
et petit matériel.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</si>
  <si>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 groupements de professionnels de santé</t>
  </si>
  <si>
    <t>Etat, Région, Département, établissements publics, communes et financements
privés</t>
  </si>
  <si>
    <t>Etat, Région, Département, établissements publics, communes et autres financements
privés</t>
  </si>
  <si>
    <t xml:space="preserve">Nombre d’opérations
Nombre d’emplois créés
</t>
  </si>
  <si>
    <t>La culture désigne ce qui est commun à un groupe d'individus et ce qui le soude :
ce qui est appris, transmis, produit et inventé ; et donc différent de la nature.
L’ambition est de permettre à la culture d’être un vecteur de dynamisation, de
cohésion et de transformations sociales sur le territoire.
Il s’agit de :
- Faciliter l’accès à la culture pour tous et à un public le plus diversifié possible et
rendre la culture populaire ;
- Accompagner les structures vers la création et la pérennisation d’emplois ;
- Renforcer l’utilité sociale de la culture sur le territoire ;
- Stimuler la création et l'innovation ;
- Faire exister et faire rayonner le territoire à travers la culture et en faire un
facteur d’attractivité fort.
Les projets de réhabilitation de patrimoine culturel doivent être associés à un
projet culturel comportant une programmation, un budget et des ressources
humaines dédiés à la gestion et à l’animation du lieu.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</si>
  <si>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 xml:space="preserve"> Ingénierie de projets de mise en réseau et de coopération d’acteurs
 Actions d’animation, de communication, de marketing et de sensibilisation,
études, événements
- Réhabilitation de bâtiments, aménagement et équipement, matériel et petit
matériel en appui à des projets culturels et patrimoniaux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</si>
  <si>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 groupement de professionnel du milieu culturel</t>
  </si>
  <si>
    <t>L’ambition est de maintenir et de développer les services, de stimuler
l’émergence de projets innovants et multisectoriels, voire atypiques dans les
secteurs de l'enfance, de la jeunesse, de la culture, du bien vieillir, de l'isolement,
du handicap, du numérique, de la formation et du lien social.
Pour un projet de création ou de réhabilitation de bâtiment :
- Si le projet concerne un seul des secteurs précédemment cités, le projet doit
comporter un programme, un budget et des ressources humaines dédiés à la
gestion et à l’animation du lieu. De plus, ce lieu doit apporter de nouveaux
services au plus près de la population dans une logique de redynamisation des
centres-bourgs ;
- Si le projet s’inscrit dans une logique multisectorielle, il doit regrouper
différents services dans un même lieu avec comme but d’être un lieu de vie et de
lien social, un lieu qui fait lien.
Ces lieux, utilisables toute l’année, doivent permettre à un public
intergénérationnel, diversifié et complémentaires de se rencontrer, d’échanger,
de partager, de se réapproprier et de créer ensemble.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</si>
  <si>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 xml:space="preserve"> Ingénierie de projets, de mise en réseau et de coopération d’acteurs
Actions d’animation, de communication, de marketing et de sensibilisation,
études, événements
- Création et réhabilitation de bâtiments, aménagement et équipement, matériel
et petit matériel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</si>
  <si>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 entreprises privées</t>
  </si>
  <si>
    <t>La mobilité durable consiste à satisfaire la liberté de déplacement des personnes,
tout en cherchant à diminuer l’impact des moyens de déplacement utilisés sur
l’environnement.
De nouvelles solutions doivent être développées pour offrir aux habitants des
moyens de déplacements respectueux de l’environnement et équitablement
répartis sur le territoire afin de répondre à leurs besoins et de leur assurer une
mobilité dans un territoire rural, isolé, diffus et peu dense.
L’idée est d’expérimenter, voir ce qui existe ailleurs, échanger, mutualiser, inventer
de nouvelles formes de mobilité et d’élaborer une nouvelle politique de mobilités
adaptée aux besoins de la population afin de rompre l’isolement de certains
habitants et conforter l’attractivité du Périgord Vert.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</si>
  <si>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 xml:space="preserve"> Ingénierie de projets, de mise en réseau et de coopération d’acteurs
- Actions d’animation, de communication et de sensibilisation, études, événements
- Actions concourant au développement des transports doux, du développement des
modes de déplacement collectifs et alternatifs
- Création, extension et aménagement de pistes cyclables et vélos-routes/voies
vertes favorisant notamment la mobilité quotidienne
- Développement du stationnement et d’infrastructures de recharge pour les vélos
et services aux cyclistes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</si>
  <si>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 xml:space="preserve">Nombre d’opérations
Nombre d’emplois créés
nombre de lieux qui font lien créés
</t>
  </si>
  <si>
    <t>ambition 1/4/5/10</t>
  </si>
  <si>
    <t>Le tourisme durable tient compte des impacts économiques, sociaux et
environnementaux actuels et futurs du tourisme. L’objectif est d’accompagner un
développement touristique durable qui peut stimuler l’économie, valoriser et
préserver l’environnement et soutenir la population locale.
Le Périgord Vert bénéficie d’un environnement préservé et d’un patrimoine culturel
et naturel de qualité. Il s’agit de développer le potentiel de valorisation touristique
du territoire à travers la pratique de l’itinérance douce, des activités de pleine nature
(randonnées pédestres, vélo, sports d’eau vive, escalade, pêche, équitation…) et la
préservation de l’environnement et du patrimoine naturel.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</si>
  <si>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ngénierie de projets, de mise en réseau et de coopération d’acteurs
- Actions d’animation, de communication, de marketing et de sensibilisation, études,
événements
- Création, extension et aménagement de pistes, chemins et voies favorisant les
itinérances douces
- Développement du stationnement et d’infrastructures de recharge pour les vélos
et services aux cyclistes
- Actions de valorisation touristique de sites emblématiques ou potentiels (ne
comprend pas la création et la réhabilitation de bâtiment)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</si>
  <si>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t>
  </si>
  <si>
    <t>Nombre d’opérations</t>
  </si>
  <si>
    <t>Nombre d’emplois créés</t>
  </si>
  <si>
    <t>Nombre d’opérations
Nombre d’emplois créés</t>
  </si>
  <si>
    <t>Le Périgord Vert bénéficie de produits et savoir-faire locaux, notamment dans le
domaine de l’agriculture et de l’artisanat d’art. L’ambition est de promouvoir ces
secteurs en tenant compte des enjeux de transitions écologiques et sociales et dans
une logique d’innovation.
D’une part, il s’agit de soutenir les productions agricoles locales :
- Structurer et promouvoir les circuits courts et locaux ;
- Soutenir les démarches collectives entre producteurs pour approvisionner la
restauration collective et la population ;
- Soutenir les investissements dans la transformation et commercialisation de
produits agricoles ;
- Créer de nouveaux partenariats entre agriculteurs, acteurs de la restauration
collective, collectivités territoriales et structures de l’ESS ;
- Sensibiliser les consommateurs au bien manger : alimentation saine, de qualité,
locale, diversifiée et de saison et répondre aux enjeux de santé alimentaire.
Et d’autre part, les savoir-faire locaux d’artisanat d’art et du bois :
- Structurer et promouvoir les filières locales de l’artisanat d’art et du bois ;
- Soutenir les démarches collectives de valorisation et de développement ;
- Créer de nouveaux partenariats entre artisans, collectivités territoriales et
structures de l’ESS ;
- Sensibiliser les consommateurs aux filières locales ;
- Promouvoir et participer à l’identité du Périgord Vert en tant que territoire
d’artisanat d’art et de bois.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</si>
  <si>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Ingénierie de projets, de mise en réseau et de coopération d’acteurs
Actions d’animation, de communication, de marketing et de sensibilisation, études,
événements
Création et réhabilitation de bâtiments, aménagement et équipement, matériel et
petit matériel
Les investissements liés à la vente directe (magasin, accueil) seront exclus s’ils ne
sont pas réalisés dans le cadre d’un projet productif relatif à la transformation ou au
conditionnement des produits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</si>
  <si>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 groupement de producteurs et groupement d'artisans</t>
  </si>
  <si>
    <t>L’objectif est de soutenir l’expérimentation et le développement de projets
socialement innovants qui favorisent le lien social et les pratiques solidaires pour
lutter contre la pauvreté et les inégalités et concourir à la transition écologique.
Les projets doivent subvenir à un besoin nouveau ou insatisfait, profiter d’une
opportunité d’action ou répondre à une aspiration afin de changer les pratiques
habituelles ou modifier des relations entre des personnes et/ou des organisations.
Il s’agit de :
- Favoriser les échanges intergénérationnels, entre les locaux et les néoruraux, à
travers des pratiques culturelles, des évènements, des rencontres, des temps
conviviaux ;
- Rompre l’isolement ;
- Inciter les pratiques solidaires ;
- Préserver l’environnement et participer à la transition écologique ;
- Encourager l’émergence, l’expérimentation et la structuration de démarches
socialement innovantes ;
- Favoriser la création d’activités nouvelles, la recherche et développement sociale
et les partenariats entre laboratoires de sciences humaines et sociales et acteurs de
l’économie sociale et solidaire.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</si>
  <si>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Ingénierie de projets, de mise en réseau et de coopération d’acteurs
Actions d’animation, de communication et de sensibilisation, études, événements
Investissements permettant le développement de l’ESS et l’inclusion sociale de tous
les publics
Création et réhabilitation de bâtiments accueillant des tiers lieux, permettant
notamment de nouvelles formes organisationnelles du travail
Aménagement d’espaces communs, collectifs et partagés
Des projets culturels innovants et s’appuyant sur l’ESS pourront être soutenus dans
ce cadre.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</si>
  <si>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Collectivités territoriales, établissements publics, structures de l’ESS (associations,
coopératives, mutuelles, fondations, entreprises sociales à statut commercial),
entreprises privées</t>
  </si>
  <si>
    <t>La volonté est de lutter contre l’étalement urbain et la consommation foncière, en
répondant à cet axe de soutien des dynamiques d’innovation et de reconversion.
Les actions éligibles devront, dans une perspective générale de transition, climatique
et énergétique, renforcer l’émergence et la structuration de nouveaux modèles de
développement, réduisant les inégalités territoriales et prenant soin de préserver les
ressources naturelles.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</si>
  <si>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Ingénierie de projets, de mise en réseau et de coopération d’acteurs
Actions d’animation, de communication et de sensibilisation, études, événements
Réhabilitation de bâtiments, aménagement et équipement, matériel et petit
matériel
Le financement de projets, au titre de cette fiche-action, sera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</si>
  <si>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Nombre d’opérations
Nombre d’emplois créés
Nombre de lieux qui font lien créés</t>
  </si>
  <si>
    <t>La coopération favorise l’ouverture vers de nouvelles pratiques et de nouvelles
cultures et contribue à l’enrichissement des expériences entre les territoires.
La coopération transnationale et/ou interterritoriale est un moyen de concrétiser
l’intégration européenne et d’ouvrir un territoire à d’autres territoires ruraux et
littoraux, français, européens et/ou hors Union européenne.
Les objectifs sont de :
- Construire l’Europe des citoyens et promouvoir l’espace européen comme un
territoire de vie ;
- Encourager, faciliter et promouvoir l’échange, le partage d’expériences, la
compréhension mutuelle des acteurs des territoires français et/ou européens ;
- Réaliser des actions collectives, communes, innovantes et/ou expérimentales ;
- Construire de nouveaux partenariats ;
- Faire prendre conscience aux acteurs locaux de la plus-value qu’apporte la
coopération pour le territoire
- Construire une culture de la coopération ;
- Communiquer sur le Périgord Vert sur la base de projets européens concrets.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</si>
  <si>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Ingénierie de projets, de mise en réseau et de coopération d’acteurs
Actions d’animation, de communication et de sensibilisation, études, événements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</si>
  <si>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La coopération s’entend comme l'ensemble des processus conduisant un collectif
d'acteurs à collaborer et s'organiser pour mener ensemble et de manière partagée
un projet de développement d'activité.
L’enjeu est d’inciter les structures de l’ESS, les entreprises, les collectivités, à mettre
en oeuvre des stratégies collectives.
Il s’agit de :
- Mieux identifier les coopérations et les aider à se structurer, ainsi que de susciter
de nouvelles initiatives, car les coopérations existent souvent déjà de manière
informelle ;
- Améliorer les coopérations entre les structures pour une montée en compétence
et un développement de leur activité au service de l'emploi et des territoires ;
- Accompagner dans la durée les nouvelles coopérations.
La coopération doit inclure au moins 3 structures, dont au moins 2 de l’ESS, qui se
proposent de mener ensemble une action. Le porteur peut-être une des parties
prenantes ou une structure d’appui, telle qu’une tête de réseau, directement
concernée. L’action doit être exemplaire et doit entraîner une répercussion directe
sur l’activité de chaque acteur engagé.
Une attention particulière sera portée :
- Au maillage territorial des services ;
- À l’implication des acteurs locaux et des citoyens dans une logique de coopération ;
- À la prise en compte des projets existants dans une logique de coopération et de
maillage territorial des services ;
- À l’intégration des enjeux de transitions écologiques et sociales ;
- À l’artificialisation et consommation des terres.</t>
  </si>
  <si>
    <t>Ingénierie de projets, de mise en réseau et de coopération d’acteurs
- Actions d’animation, de communication et de sensibilisation, études, événements
Le financement de certaines opérations, au titre de cette fiche-action, pourra être
soumis à sélection dans le cadre d’appels à projets ou appels à manifestation
d’intérêt afin de préciser certaines attentes et de mettre l’accent sur un type d’action
prioritaire.
Des seuils planchers et/ou plafonds en montant ou en taux pourront être définis au
besoin pendant la mise en oeuvre du programme pour mieux cadrer le type d’actions
attendus.</t>
  </si>
  <si>
    <t>L’enjeu est ici de soutenir le fonctionnement du GAL afin d’assurer la bonne mise en
oeuvre de la stratégie et du programme fonds européens à travers l’animation, la
gestion, la valorisation et l’évaluation.
Les objectifs de l’animation et de la gestion de la stratégie et du programme sont de :
- Assurer une animation spécifique du programme fonds européens au sein du Pays
Périgord Vert ;
- Réaliser le suivi du programme et d’animer les comités de programmations ;
- Faciliter les échanges entre les partenaires ;
- Apporter un soutien aux bénéficiaires potentiels dans leurs projets.
À travers la mise en place d’une stratégie de valorisation et de communication, le
GAL souhaite :
- Communiquer sur la stratégie dès la candidature et tout au long du programme ;
- Stimuler l’intérêt des acteurs locaux et des porteurs de projet potentiels et
communiquer sur le programme auprès des instances du territoire ;
- Capitaliser les projets emblématiques et les bonnes pratiques et mettre en avant le
caractère pilote et/ou innovant des projets ;
- Garantir la bonne exécution du programme ;
- Faire prendre conscience du soutien de l’UE et asseoir une vision concrète de
l’Europe.
Enfin, les objectifs du suivi et de l’évaluation de la stratégie et du programme sont
de :
- Assurer un suivi en continu sur l’avancée de la programmation et de mesurer ses
effets au regard des objectifs et des indicateurs de réalisation ;
- Corriger d’éventuels dysfonctionnements tout au long de la mise en oeuvre du
programme ;
- Améliorer l’efficacité du programme fonds européens.</t>
  </si>
  <si>
    <t>Ingénierie de projets, de mise en réseau et de coopération d’acteurs
- Actions d’animation, de gestion, de communication et de sensibilisation, études,
documentation, événements
- Investissement, matériel et équipements</t>
  </si>
  <si>
    <t>Structure porteuse du GAL</t>
  </si>
  <si>
    <t>Région, département</t>
  </si>
  <si>
    <t xml:space="preserve">
Tourisme ok
Création, extension et aménagement de pistes, chemins favorisant les itinérances douces &gt;  différence avec FA 1.4 création, extension et aménagement de pistes cyclables et vélos routes et voies vertes favorisant notamment la mobilité quotidienne (flow vélo?)
Développement du stationnement et d'infrastructures de recharge pour les vélos et services aux cyclistes  &gt; idem FA 1.4 différence?
Actions de valorisation touristique de sites emblématiques ou potentiel (sans création et réhabilitation bâtiment)  &gt; distinction avec FA 1.2 "réhabilitation de bâtiments, aménagement et équipement, matériel et petit matériel en appui à des projets culturels et patrimoniaux
ligne de partage
OS 1.3 Financement des actions de marketing territorial dans le sens identitaire et touristique (évènementiel) 
 L’OS 1.3 a une entrée marketing territorial pour favoriser l’attractivité du territoire pour l’accueil d’entreprises</t>
  </si>
  <si>
    <t>Colette LANGLADE, Présidente</t>
  </si>
  <si>
    <t>5.2.3 et 5.2.1  pour ingénierie</t>
  </si>
  <si>
    <t>Catherine HUAT (animatrice) Av. Ferdinand Beyney 24530 Champagnac de Belair / 06 30 02 91 39</t>
  </si>
  <si>
    <t>Territoire du Pays Périgord Vert (p7-8)
82 000 habitants, 144 communes , 3 100 km²(carte du territoire p8)
6 communautés de communes : Communauté de Communes du Pays de Saint-Aulaye, Communauté de Communes du Périgord Ribéracois, Communauté de Communes Dronne et Belle, Communauté de Communes du Périgord Nontronnais, Communauté de Communes du Périgord-Limousin, Communauté de Communes Isle-Loue-Auvézère en Périgord
Aucune commune de plus de 25 000 habitants
Pas de territoire littoral
Non éligible au volet FEDER Pyrénées</t>
  </si>
  <si>
    <t>Les statuts de la structure porteuse du GAL doivent être fournis en annexe.</t>
  </si>
  <si>
    <t>La base du périmètre de contrat régional de territoire est bien respectée.</t>
  </si>
  <si>
    <t>Modalités de mobilisation des acteurs locaux pour la préparation de la candidature (p9-12)
Description du calendrier de mobilisation depuis novembre 2021
&gt;  Entretiens bilatéraux semi-directifs avec 45 structures (communautés de communes, partenaires institutionnels, partenaires techniques, tête de réseaux, associations et collectifs citoyens et autres GAL)
&gt; Concertation citoyenne (visioconférences, questionnaires)</t>
  </si>
  <si>
    <t xml:space="preserve"> pages 35-39 / logigramme page 39
Renforcer l'attractivité du territoire
Engager les transitions écologiques, énergétiques et citoyennes
Maintenir et développer le tissu économique et favoriser les pratiques entrepreneuriales nouvelles
3 objectifs stratégiques
&gt; Renforcer l'attractivité durable et équilibrée des territoires et l'accès aux services
&gt; Soutenir les dynamiques d'innovation et de reconversion territoriale
&gt; Coopération
</t>
  </si>
  <si>
    <t>p40-57
Renforcer l’attractivité durable et équilibrée des territoires et l’accès aux services
&gt; FA 1.1 Contribuer au maintien et au développement de l’offre de santé
&gt; FA 1.2 - Soutenir l'accès aux activités liées à la culture
&gt; FA 1.3 Stimuler l’émergence de projets innovants et multisectoriels, voire atypiques dans les secteurs de l'enfance, de la jeunesse, de la culture, du bien vieillir, de l'isolement, du handicap, du numérique, de la formation et du lien social
&gt; FA 1.4 Promouvoir une mobilité durable
Soutenir les dynamiques d’innovation et de reconversion territoriale
&gt; FA 2.1 Promouvoir un tourisme durable
&gt; FA 2.2 Soutenir les démarches collectives de valorisation des produits et savoir-faire locaux
&gt; FA 2.3 Encourager le lien social et les pratiques solidaires
&gt; FA 2.4 Transformation et reconversion de zones « déclassées »
Coopération
&gt; FA 3.1 Coopération transnationale et/ou interterritoriale 
&gt; FA 3.2 Coopération d’acteurs
&gt; FA 4 Animation et gestion</t>
  </si>
  <si>
    <t>p60-62
Suivi des indicateurs
Bilan annuel de l'avancée des programmes et des résultats
2 temps forts d'évaluation : à mi-parcours et évaluation finale (appel possible à un bureau d'étude extérieur)
visites de terrains
Questionnaires aux porteurs de projets et membres du comité de programmation
Stratégie de communication prévue (évènements, forums, plaquettes, vulgarisation, etc...)</t>
  </si>
  <si>
    <t>Territoire constitué de bourgs et de 5 villes de plus de 2 000 hab. (mais &lt; 25 000 hab).</t>
  </si>
  <si>
    <t>Objectifs prioritaires retenus cohérents avec les enjeux identifiés et avec le diagnostic établi pour le territoire</t>
  </si>
  <si>
    <t xml:space="preserve">Département et région sollicités dans le cadre de la concertation. Les stratégies territoriales sont prises en compte.
La candidature précise qu'il faut éviter la superposition et la mise en concurrence de services similaire, les démarches non-coopératives.
Une attention particulière sera portée au maillage territorial de services, à la prise en compte des projets existants dans une logique de coopération et de maillage territorial des services. (p 40)
Implication du PNR Périgord-Limousin  car le PNR  est membre du CA du PPV (p16) + appui pour accompagnement porteurs (p60)
Projet Territoire d'Industrie (p27 et p29) avec la Châtaigneraie Limousine
</t>
  </si>
  <si>
    <t>Mise en place de revue de projets avec les cofinanceurs à l'étude (p63)
Accompagnement par techniciens du GAL
Travail avec le PNR et le départements pour les projets aux thématiques similaires
Plan de communication efficace prévu pour informer les porteurs des possibilités de financement et valoriser les réalisations</t>
  </si>
  <si>
    <t>p60-62
Suivi des indicateurs
Bilan annuel de l'avancée des programmes et des résultats
2 temps forts d'évaluation : à mi parcours et évaluation finale (appel possible à un bureau d'étude extérieur)
Visites de terrains
Questionnaires aux porteurs de projets et membres du comité de programmation
Stratégie de communication prévue (évènements, forums, plaquettes, vulgarisation, etc...)
&gt; Fonctionnement du GAL bien décrits, le GAL anticipe les besoins de suivi, d'évaluation et de mise en oeuvre de la stratégie</t>
  </si>
  <si>
    <t>Méthode très détaillée. 
Beaucoup d'acteurs associés (institutionnels, privés, participation citoyenne, habitants du territoire) de janvier à juin 2022. Communication sur la candidature en nov et déc 2021.</t>
  </si>
  <si>
    <t>p63-65
Association techniciens CD à titre consultatif
Invitation Conseil Régional, SI et sous-préfet à titre consultatif
Autres membres associés à titre d'expert
Porteurs de projets auditionnés 
Référent à chaque projet désigné parmi les membres du GAL &gt; en charge du suivi mise en oeuvre, et rapport des informations au comité</t>
  </si>
  <si>
    <t>p63-65
11 membres publics  (+11 suppléants) et 11 membres privés (+11 suppléants)
Collège public : 6 intercommunalités, 3 CD, 1 PNR, 1 PPV
Collège privé : représentations thématiques et géographiques
Association techniciens CD à titre consultatif
Invitation Conseil Régional, SI et sous-préfet à titre consultatif
Autres membres associés à titre d'expert
Quorum : 50% des membres du GAL avec voix délibérante présente et plus de 50% doivent appartenir au collège privé
Collège privé est pluriel et ne représente donc pas un groupe d'intérêt
Conflit d'intérêt : si membre est porteur d'un projet alors représentant sera auditionné au titre de porteur de projet, sortira au moment de la concertation et ne prendra pas part au vote</t>
  </si>
  <si>
    <t xml:space="preserve">Points faibles : </t>
  </si>
  <si>
    <t xml:space="preserve">EVALUATION GLOBALE </t>
  </si>
  <si>
    <t xml:space="preserve">CONCLUSION DE SELECTION 
</t>
  </si>
  <si>
    <t xml:space="preserve">Informations complémentaires  à apporter : 
-Préciser le périmètre des diagnostics utilisés pour préparer le diagnostic de territoire de la candidature. 
-Préciser les modalités de prises en compte des stratégies territoriales infra régionales, régionales (SRDEII, SRADDET) et locales (Départementales notamment) 
-Préciser les modalités d'animation du GAL/Gouvernance : 
o Quelles sont les modalités de vérification d’absence de conflits d'intérêt des membres et pas uniquement d’un membre porteur d’un projet ? 
</t>
  </si>
  <si>
    <t>Retour information complémentaire du territoire</t>
  </si>
  <si>
    <r>
      <t>X</t>
    </r>
    <r>
      <rPr>
        <b/>
        <sz val="11"/>
        <color theme="1"/>
        <rFont val="Symbol"/>
        <family val="1"/>
        <charset val="2"/>
      </rPr>
      <t xml:space="preserve"> </t>
    </r>
    <r>
      <rPr>
        <b/>
        <sz val="11"/>
        <color theme="1"/>
        <rFont val="Calibri"/>
        <family val="2"/>
        <scheme val="minor"/>
      </rPr>
      <t>Candidature recevable (l'ensemble des éléments est fourni par le candidat)/Date recevabilité : 11/07/22</t>
    </r>
  </si>
  <si>
    <t>(note initiale 34/36)</t>
  </si>
  <si>
    <t>36/36</t>
  </si>
  <si>
    <t xml:space="preserve">Le territoire apporte les éléments attendus en indiquant qu'il a travaillé à partir : 
- Du diagnostic réalisé par le SCOT Périgord Vert. Ce diagnostic réalisé en 2019/2020, porte sur le même périmètre que celui du Pays. Il traite des aspects socio-économiques, démographiques, environnementaux et des ressources naturelles et patrimoniales ; il cherche à définir une vision prospective du territoire à long terme.
- De différents diagnostics de territoire réalisés à l’échelle du Pays pour le compte de ce dernier : celui de 2018 qui a servi à la définition de la stratégie de développement du Pays Périgord Vert (avec une actualisation en 2021) ;  et celui réalisé en 2017-2018 dans le cadre d’une étude de préfiguration du dispositif OCMR (dispositif signé et mis en œuvre sur la période 2019-2022).
- D’éléments de l’étude du territoire de projet Périgord Vert réalisé par les services de la Région Nouvelle Aquitaine : le périmètre retenu est celui du Pays Périgord Vert et ces éléments ont servi à la définition et mise en place du Contrat de Développement et des Transitions (contractualisation avec la Région).
- Des éléments issus des 2 CRTE présents sur le Pays Périgord Vert, à savoir le CRTE Périgord Vert regroupant 4 EPCI sur 6 du territoire et le CRTE Vallée de l’Isle dont le périmètre inclut une partie du territoire Périgord Vert (soit deux EPCI sur 6 à savoir, Pays de Saint-Aulaye et Pays Ribéracois).  Les enjeux et opportunités mis en exergue sont en lien avec les transitions, le cadre de vie à préserver ou encore le développement des services à la population. Ils ont servi dans la préparation de la candidature aux fonds européens.
- D’éléments de diagnostics réalisés dans le cadre du dispositif Petite Ville de Demain (PVD). Ces travaux sont à l’échelle infra territoire Périgord Vert. Ils portent sur les centralités les plus importantes du territoire Pays Périgord Vert à savoir Nontron, Ribérac, Thiviers, Excideuil &amp; Lanouaille, La Roche Chalais &amp; Saint-Aulaye Puymangou, Brantôme-en-Périgord (soit 6 dispositifs PVD sur le Pays).
</t>
  </si>
  <si>
    <t>Préciser les modalités de prises en compte des stratégies territoriales infra régionales, régionales (SRDEII, SRADDET) et locales (Départementales notamment)</t>
  </si>
  <si>
    <t xml:space="preserve">Les priorités du territoire ont été comparées aux orientations, objectifs stratégiques, ambitions et enjeux des différents cadres stratégiques territoriaux infra-régionaux, régionaux et locaux :
- le cadre stratégique régional de la Nouvelle-Aquitaine qui contribue au développement économique et à l’aménagement équilibré des territoire à travers :
o le Contrat de Développement et de Transitions 2022-2025 avec la Région Nouvelle-Aquitaine
o la feuille de route pour la transition écologique et énergétique Néo Terra
o le Schéma Régional d’Aménagement, de Développement Durable et d’Egalité des Territoires (SRADDET)
o le Schéma Régional de Développement Economique, d’Innovation et d’Internationalisation (SRDEII) 
- la politique départementale (Conseil Départemental Dordogne) via le SDAASP – Schéma Départemental d’Amélioration de l’Accessibilité des Services au Public
- la charte du Parc Naturel Régional Périgord Limousin
Les concertations citoyennes ainsi que les réunions avec la Région Nouvelle-Aquitaine (Service DATAR et Service ESS), le département de la Dordogne (Service des Politiques Territoriales et Européennes) et le Parc Naturel Régional Périgord-Limousin ont permis de hiérarchiser les priorités.
La réponse est argumentée et détaille également la prise en compte de ces stratgies dans le plan d'actions. </t>
  </si>
  <si>
    <t xml:space="preserve">Attention à la bonification &gt; plutôt plus grosse importance dans le cadre de la sélection, sinon, risque de complexifier l'instruction.
A voir lors de la phase de conventionnement </t>
  </si>
  <si>
    <t>clarifier FA 2.1 et 1.4 (vélo, itinérance douce, piste cyclable au quotidien / piste cyclable tourisme)
Clarifier FA 1.3 et 2.3 (lien social)
A voir lors de la phase de conventionement</t>
  </si>
  <si>
    <t>ligne de partage à repréciser lors de la phase de conventionment</t>
  </si>
  <si>
    <t xml:space="preserve">Quelles sont les modalités de vérification d’absence de conflits d'intérêt des membres et pas uniquement d’un membre porteur d’un projet ? </t>
  </si>
  <si>
    <t xml:space="preserve">Les modalités de vérification d’absence de conflits d'intérêt des membres qui seront mises en place ont été précisées :
1. Définir le conflit d’intérêt ainsi que soumettre les modalités de vérification d’absence de conflit d’intérêt des membres lors des premières réunions du Groupe d’Action Locale, consacrées au fonctionnement du GAL. 
Ces modalités seront inscrites dans le règlement intérieur. 
2. Vérifier/Connaitre les engagements des membres lors de leur intégration au sein du GAL Périgord Vert, notamment en fournissant une déclaration sur l’honneur présentant les différentes implications/fonctions (associatives, électives, professionnelles…), quel qu’en soit le niveau d’engagement du membre (exécutif, simple membre, adhérent, salarié…) 
Lors des différentes réunions du GAL, il sera fait mention de : 
a. La notion de conflit d’intérêts qui sera rappelée régulièrement ; et une mise à jour des engagements de chaque membre sera fréquemment demandée  
b. Un membre qui serait dans une situation de conflit d’intérêt selon la définition du GAL, sera écarté du processus de décision d’attribution d’une aide financière dans le cadre des fonds européens gérés par le Pays (Groupe d’Action Locale)
</t>
  </si>
  <si>
    <t>OS 1.2: Le numérique au service des citoyens et des services publics - Actions de développement des services et usages numériques prioritairement dans les domaines de l’éducation et de la santé mais aussi dans les domaines de la culture, du tourisme, du transport, du sport ou encore de l’habitat social afin de déployer un service public numérique territorial performant
alerte: structures ESS pas explicitement listées dans bénéficiaires 5.2.2</t>
  </si>
  <si>
    <t xml:space="preserve">L'ensemble des délibérations légalisées ont été transmises. </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</si>
  <si>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29/08/2022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</si>
  <si>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5.2.1pour l'ingénierie, études et la communication 
5.2.2 : Equipements pour le développement et le maintien de l’accès aux services à la population
Création, réhabilitation, équipement de bâtiments en appui à des projets de développement dans les secteurs culturels et patrimoniaux, sportifs, des loisirs, et de l’enfance/jeunesse.
5.2.3 Emergence et structuration d’un développement économiques durable
Développement de projets culturels et patrimoniaux,</t>
  </si>
  <si>
    <t>ALERTE: attention public âgé/lieu qui regroupe différents services dans un même lieu en étant un lieu de vie, lien social. Ne correspond pas à un lieu permettant la mutualisation de service public (5.2.2).
Ok OS5 &gt; 5.2.2 Attractivité durable des territoires – accès aux services
Projets s’inscrivant dans une stratégie de dynamisation des centres bourgs, villes ou quartiers
Equipements pour le développement et le maintien de l’accès aux services à la population - Création, réhabilitation, équipement de bâtiments permettant la mutualisation de service aux publics
Alerte: distinction projet culture avec FA 1.2 car FA 1.2 prévoit également de permettre accès à la culture comme un service
ALERTE: cette FA n'est-elle pas trop large?
ALERTE HANDICAP
formation : FSE?</t>
  </si>
  <si>
    <t xml:space="preserve">
ok
ligne de partage alimentation durable (PSN)
ligne de partage axe 4 FEDER  avec ESS pour investissement ou ingénierie thématique? Ligne ténue avec dépenses de fonctionnement, notamment pour la communication, ingénierie.
</t>
  </si>
  <si>
    <t>SUDOE / potentiellement Espace Atlantique
5.2.1 ok
valider le fait que les évenements, actions de com soit pris en compte.</t>
  </si>
  <si>
    <t xml:space="preserve">
ok OS 5 5.2.3 Transformation et reconversion de zones « déclassées »
Reconversion et requalification de friches concourant à la lutte contre l’étalement urbain et la consommation foncière, et répondant aux enjeux de cet axe.
Ligne de partage: Renaturation et aménagement paysager de sites déqualifiés dans l'OS5.1 et 2 et possibles lignes de partage avec  OS 2.4/OS 2.7 </t>
  </si>
  <si>
    <t xml:space="preserve">1.3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</si>
</sst>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44" formatCode="_-* #,##0.00\ &quot;€&quot;_-;\-* #,##0.00\ &quot;€&quot;_-;_-* &quot;-&quot;??\ &quot;€&quot;_-;_-@_-"/>
    <numFmt numFmtId="164" formatCode="#,##0.00_ ;\-#,##0.00\ "/>
  </numFmts>
  <fonts count="24" x14ac:knownFonts="1">
    <font>
      <sz val="11"/>
      <color theme="1"/>
      <name val="Calibri"/>
      <family val="2"/>
      <scheme val="minor"/>
    </font>
    <font>
      <b/>
      <sz val="11"/>
      <color theme="1"/>
      <name val="Calibri"/>
      <family val="2"/>
      <scheme val="minor"/>
    </font>
    <font>
      <b/>
      <sz val="18"/>
      <color theme="1"/>
      <name val="Calibri"/>
      <family val="2"/>
      <scheme val="minor"/>
    </font>
    <font>
      <b/>
      <sz val="11"/>
      <color rgb="FF002060"/>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000000"/>
      <name val="Calibri"/>
      <family val="2"/>
      <scheme val="minor"/>
    </font>
    <font>
      <b/>
      <sz val="11"/>
      <color theme="1"/>
      <name val="Calibri"/>
      <family val="2"/>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2" tint="-0.249977111117893"/>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44" fontId="21" fillId="0" borderId="0" applyFont="0" applyFill="0" applyBorder="0" applyAlignment="0" applyProtection="0"/>
  </cellStyleXfs>
  <cellXfs count="125">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7"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8" fillId="0" borderId="0" xfId="0" applyFont="1" applyAlignment="1">
      <alignmen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3" fillId="0" borderId="1" xfId="0" applyFont="1" applyBorder="1" applyAlignment="1">
      <alignment horizontal="left" vertical="center"/>
    </xf>
    <xf numFmtId="0" fontId="0" fillId="0" borderId="1" xfId="0" applyBorder="1" applyAlignment="1">
      <alignment horizontal="left" vertical="center"/>
    </xf>
    <xf numFmtId="0" fontId="0" fillId="0" borderId="1" xfId="0" applyFont="1" applyBorder="1" applyAlignment="1">
      <alignment vertical="center" wrapText="1"/>
    </xf>
    <xf numFmtId="0" fontId="7" fillId="10" borderId="0" xfId="0" applyFont="1" applyFill="1" applyBorder="1" applyAlignment="1">
      <alignment vertical="center" wrapText="1"/>
    </xf>
    <xf numFmtId="0" fontId="7" fillId="11" borderId="0" xfId="0" applyFont="1" applyFill="1" applyBorder="1" applyAlignment="1">
      <alignment horizontal="left" vertical="center" wrapText="1"/>
    </xf>
    <xf numFmtId="20" fontId="7" fillId="12" borderId="0" xfId="0" applyNumberFormat="1" applyFont="1" applyFill="1" applyBorder="1" applyAlignment="1">
      <alignment vertical="center" wrapText="1"/>
    </xf>
    <xf numFmtId="0" fontId="5" fillId="7" borderId="1" xfId="0" applyFont="1" applyFill="1" applyBorder="1" applyAlignment="1">
      <alignment horizontal="center" vertical="center" wrapText="1"/>
    </xf>
    <xf numFmtId="0" fontId="16" fillId="0" borderId="1" xfId="0" applyFont="1" applyBorder="1" applyAlignment="1">
      <alignment vertical="center" wrapText="1"/>
    </xf>
    <xf numFmtId="0" fontId="7" fillId="0" borderId="0" xfId="0" applyFont="1" applyFill="1" applyBorder="1" applyAlignment="1">
      <alignment vertical="center" wrapText="1"/>
    </xf>
    <xf numFmtId="20" fontId="7"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8" fillId="0" borderId="1" xfId="0" applyFont="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14" fontId="0" fillId="0" borderId="1" xfId="0" applyNumberFormat="1" applyBorder="1" applyAlignment="1">
      <alignment horizontal="left" vertical="center"/>
    </xf>
    <xf numFmtId="6" fontId="1" fillId="0" borderId="1" xfId="0" applyNumberFormat="1" applyFont="1" applyBorder="1" applyAlignment="1">
      <alignment horizontal="left" vertical="center" wrapText="1"/>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16" fillId="13" borderId="1" xfId="0" applyFont="1" applyFill="1" applyBorder="1" applyAlignment="1">
      <alignment horizontal="center" vertical="center" wrapText="1"/>
    </xf>
    <xf numFmtId="0" fontId="0" fillId="15" borderId="1" xfId="0" applyFill="1" applyBorder="1" applyAlignment="1">
      <alignment vertical="center" wrapText="1"/>
    </xf>
    <xf numFmtId="3" fontId="0" fillId="0" borderId="1" xfId="0" applyNumberFormat="1" applyBorder="1" applyAlignment="1">
      <alignment wrapText="1"/>
    </xf>
    <xf numFmtId="0" fontId="22" fillId="0" borderId="1" xfId="0" applyFont="1" applyBorder="1" applyAlignment="1">
      <alignment vertical="center" wrapText="1"/>
    </xf>
    <xf numFmtId="44" fontId="0" fillId="0" borderId="1" xfId="1" applyFont="1" applyBorder="1" applyAlignment="1">
      <alignment wrapText="1"/>
    </xf>
    <xf numFmtId="3" fontId="16" fillId="3" borderId="1" xfId="0" applyNumberFormat="1" applyFont="1" applyFill="1" applyBorder="1" applyAlignment="1">
      <alignment horizontal="left" vertical="center" wrapText="1"/>
    </xf>
    <xf numFmtId="0" fontId="16" fillId="0" borderId="1" xfId="0" applyFont="1" applyBorder="1" applyAlignment="1">
      <alignment horizontal="left" vertical="center" wrapText="1"/>
    </xf>
    <xf numFmtId="0" fontId="0" fillId="4" borderId="1" xfId="0" applyFill="1" applyBorder="1" applyAlignment="1">
      <alignment horizontal="center"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top"/>
    </xf>
    <xf numFmtId="44" fontId="1" fillId="0" borderId="1" xfId="1" applyFont="1" applyBorder="1" applyAlignment="1">
      <alignment wrapText="1"/>
    </xf>
    <xf numFmtId="3" fontId="1" fillId="0" borderId="1" xfId="0" applyNumberFormat="1" applyFont="1" applyBorder="1" applyAlignment="1">
      <alignment wrapText="1"/>
    </xf>
    <xf numFmtId="44" fontId="0" fillId="0" borderId="1" xfId="0" applyNumberFormat="1" applyBorder="1" applyAlignment="1">
      <alignment wrapText="1"/>
    </xf>
    <xf numFmtId="0" fontId="14" fillId="0" borderId="0" xfId="0" applyFont="1"/>
    <xf numFmtId="0" fontId="0" fillId="0" borderId="1" xfId="0" applyFill="1" applyBorder="1" applyAlignment="1">
      <alignment vertical="center" wrapText="1"/>
    </xf>
    <xf numFmtId="0" fontId="11" fillId="8" borderId="1" xfId="0" applyFont="1" applyFill="1" applyBorder="1" applyAlignment="1">
      <alignment vertical="center" wrapText="1"/>
    </xf>
    <xf numFmtId="0" fontId="16" fillId="14" borderId="1" xfId="0" applyFont="1" applyFill="1" applyBorder="1" applyAlignment="1">
      <alignment vertical="center" wrapText="1"/>
    </xf>
    <xf numFmtId="0" fontId="5" fillId="8" borderId="1" xfId="0" applyFont="1" applyFill="1" applyBorder="1" applyAlignment="1">
      <alignment vertical="center" wrapText="1"/>
    </xf>
    <xf numFmtId="0" fontId="16" fillId="8" borderId="1" xfId="0" applyFont="1" applyFill="1" applyBorder="1" applyAlignment="1">
      <alignment vertical="center" wrapText="1"/>
    </xf>
    <xf numFmtId="0" fontId="16" fillId="15" borderId="1" xfId="0" applyFont="1" applyFill="1" applyBorder="1" applyAlignment="1">
      <alignment vertical="center" wrapText="1"/>
    </xf>
    <xf numFmtId="0" fontId="1" fillId="13" borderId="1" xfId="0" applyFont="1" applyFill="1" applyBorder="1" applyAlignment="1">
      <alignment vertical="center" wrapText="1"/>
    </xf>
    <xf numFmtId="0" fontId="0" fillId="0" borderId="1" xfId="0" applyNumberFormat="1" applyBorder="1" applyAlignment="1">
      <alignment wrapText="1"/>
    </xf>
    <xf numFmtId="4" fontId="0" fillId="0" borderId="1" xfId="0" applyNumberFormat="1" applyBorder="1" applyAlignment="1">
      <alignment wrapText="1"/>
    </xf>
    <xf numFmtId="164" fontId="0" fillId="0" borderId="1" xfId="0" applyNumberFormat="1" applyBorder="1" applyAlignment="1">
      <alignment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8" xfId="0" applyNumberFormat="1" applyFont="1" applyFill="1" applyBorder="1" applyAlignment="1">
      <alignment horizontal="center" vertical="center" wrapText="1"/>
    </xf>
    <xf numFmtId="0" fontId="5" fillId="5" borderId="6"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8" fillId="6" borderId="2"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8" fillId="0" borderId="2"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left" vertical="center" wrapText="1"/>
    </xf>
    <xf numFmtId="0" fontId="8" fillId="7" borderId="5"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3" fontId="0" fillId="0" borderId="0" xfId="0" applyNumberFormat="1"/>
  </cellXfs>
  <cellStyles count="2">
    <cellStyle name="Monétaire"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selection activeCell="B11" sqref="B11"/>
    </sheetView>
  </sheetViews>
  <sheetFormatPr baseColWidth="10" defaultRowHeight="14.5" x14ac:dyDescent="0.35"/>
  <cols>
    <col min="1" max="1" width="42.7265625" style="2" customWidth="1"/>
    <col min="2" max="2" width="82.81640625" style="2" customWidth="1"/>
    <col min="3" max="3" width="18" bestFit="1" customWidth="1"/>
  </cols>
  <sheetData>
    <row r="1" spans="1:8" x14ac:dyDescent="0.35">
      <c r="A1" s="31" t="s">
        <v>12</v>
      </c>
      <c r="B1" s="32" t="s">
        <v>130</v>
      </c>
    </row>
    <row r="2" spans="1:8" x14ac:dyDescent="0.35">
      <c r="A2" s="31" t="s">
        <v>10</v>
      </c>
      <c r="B2" s="32" t="s">
        <v>178</v>
      </c>
    </row>
    <row r="3" spans="1:8" x14ac:dyDescent="0.35">
      <c r="A3" s="31" t="s">
        <v>3</v>
      </c>
      <c r="B3" s="51">
        <v>44736</v>
      </c>
    </row>
    <row r="5" spans="1:8" ht="51" customHeight="1" x14ac:dyDescent="0.35">
      <c r="A5" s="79" t="s">
        <v>0</v>
      </c>
      <c r="B5" s="80"/>
    </row>
    <row r="6" spans="1:8" ht="35.25" customHeight="1" x14ac:dyDescent="0.35">
      <c r="A6" s="3" t="s">
        <v>1</v>
      </c>
      <c r="B6" s="3" t="s">
        <v>130</v>
      </c>
      <c r="C6" s="1"/>
      <c r="D6" s="1"/>
      <c r="E6" s="1"/>
      <c r="F6" s="1"/>
      <c r="G6" s="1"/>
      <c r="H6" s="1"/>
    </row>
    <row r="7" spans="1:8" ht="35.25" customHeight="1" x14ac:dyDescent="0.35">
      <c r="A7" s="4" t="s">
        <v>63</v>
      </c>
      <c r="B7" s="6" t="s">
        <v>151</v>
      </c>
    </row>
    <row r="8" spans="1:8" ht="35.25" customHeight="1" x14ac:dyDescent="0.35">
      <c r="A8" s="6" t="s">
        <v>4</v>
      </c>
      <c r="B8" s="6" t="s">
        <v>219</v>
      </c>
    </row>
    <row r="9" spans="1:8" ht="35.25" customHeight="1" x14ac:dyDescent="0.35">
      <c r="A9" s="6" t="s">
        <v>5</v>
      </c>
      <c r="B9" s="6" t="s">
        <v>221</v>
      </c>
      <c r="C9" s="68"/>
    </row>
    <row r="10" spans="1:8" ht="35.25" customHeight="1" x14ac:dyDescent="0.35">
      <c r="A10" s="6" t="s">
        <v>2</v>
      </c>
      <c r="B10" s="6" t="s">
        <v>131</v>
      </c>
    </row>
    <row r="11" spans="1:8" ht="116" x14ac:dyDescent="0.35">
      <c r="A11" s="6" t="s">
        <v>62</v>
      </c>
      <c r="B11" s="6" t="s">
        <v>152</v>
      </c>
    </row>
    <row r="12" spans="1:8" ht="35.25" customHeight="1" x14ac:dyDescent="0.35">
      <c r="A12" s="6" t="s">
        <v>82</v>
      </c>
      <c r="B12" s="61" t="s">
        <v>153</v>
      </c>
    </row>
    <row r="13" spans="1:8" ht="35.25" customHeight="1" x14ac:dyDescent="0.35">
      <c r="A13" s="9" t="s">
        <v>39</v>
      </c>
      <c r="B13" s="8" t="s">
        <v>132</v>
      </c>
      <c r="C13" s="1"/>
      <c r="D13" s="1"/>
      <c r="E13" s="1"/>
      <c r="F13" s="1"/>
      <c r="G13" s="1"/>
      <c r="H13" s="1"/>
    </row>
    <row r="14" spans="1:8" ht="35.25" customHeight="1" x14ac:dyDescent="0.35">
      <c r="A14" s="6" t="s">
        <v>40</v>
      </c>
      <c r="B14" s="6" t="s">
        <v>133</v>
      </c>
    </row>
    <row r="15" spans="1:8" ht="35.25" customHeight="1" x14ac:dyDescent="0.35">
      <c r="A15" s="6" t="s">
        <v>65</v>
      </c>
      <c r="B15" s="6" t="s">
        <v>134</v>
      </c>
    </row>
    <row r="16" spans="1:8" ht="35.25" customHeight="1" x14ac:dyDescent="0.35">
      <c r="A16" s="3" t="s">
        <v>8</v>
      </c>
      <c r="B16" s="60">
        <v>3350136</v>
      </c>
    </row>
    <row r="17" spans="1:2" ht="35.25" customHeight="1" x14ac:dyDescent="0.35">
      <c r="A17" s="4" t="s">
        <v>6</v>
      </c>
      <c r="B17" s="5" t="s">
        <v>135</v>
      </c>
    </row>
    <row r="18" spans="1:2" ht="35.25" customHeight="1" x14ac:dyDescent="0.35">
      <c r="A18" s="4" t="s">
        <v>7</v>
      </c>
      <c r="B18" s="52">
        <v>1566214</v>
      </c>
    </row>
    <row r="19" spans="1:2" ht="35.25" customHeight="1" x14ac:dyDescent="0.35">
      <c r="A19" s="9" t="s">
        <v>9</v>
      </c>
      <c r="B19" s="8" t="s">
        <v>136</v>
      </c>
    </row>
    <row r="20" spans="1:2" ht="35.25" customHeight="1" x14ac:dyDescent="0.35">
      <c r="A20" s="3" t="s">
        <v>41</v>
      </c>
      <c r="B20" s="7" t="s">
        <v>136</v>
      </c>
    </row>
    <row r="21" spans="1:2" ht="35.25" customHeight="1" x14ac:dyDescent="0.35">
      <c r="A21" s="32" t="s">
        <v>106</v>
      </c>
      <c r="B21" s="32" t="s">
        <v>137</v>
      </c>
    </row>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row r="35" ht="35.25" customHeight="1" x14ac:dyDescent="0.35"/>
    <row r="36" ht="35.25" customHeight="1" x14ac:dyDescent="0.35"/>
    <row r="37" ht="35.25" customHeight="1" x14ac:dyDescent="0.35"/>
    <row r="38" ht="35.25" customHeight="1" x14ac:dyDescent="0.35"/>
  </sheetData>
  <mergeCells count="1">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82" zoomScaleNormal="82" workbookViewId="0">
      <selection activeCell="A18" sqref="A18:E18"/>
    </sheetView>
  </sheetViews>
  <sheetFormatPr baseColWidth="10" defaultRowHeight="14.5" x14ac:dyDescent="0.35"/>
  <cols>
    <col min="1" max="1" width="61.81640625" style="13" customWidth="1"/>
    <col min="2" max="2" width="40.81640625" style="13" customWidth="1"/>
    <col min="3" max="4" width="11.453125" style="14"/>
    <col min="5" max="5" width="127" style="14" customWidth="1"/>
  </cols>
  <sheetData>
    <row r="1" spans="1:5" ht="51.75" customHeight="1" x14ac:dyDescent="0.35">
      <c r="A1" s="89" t="s">
        <v>11</v>
      </c>
      <c r="B1" s="90"/>
      <c r="C1" s="90"/>
      <c r="D1" s="90"/>
      <c r="E1" s="91"/>
    </row>
    <row r="2" spans="1:5" s="10" customFormat="1" ht="41.25" customHeight="1" x14ac:dyDescent="0.35">
      <c r="A2" s="95" t="s">
        <v>101</v>
      </c>
      <c r="B2" s="97" t="s">
        <v>107</v>
      </c>
      <c r="C2" s="99" t="s">
        <v>13</v>
      </c>
      <c r="D2" s="99"/>
      <c r="E2" s="100" t="s">
        <v>14</v>
      </c>
    </row>
    <row r="3" spans="1:5" s="10" customFormat="1" ht="41.25" customHeight="1" x14ac:dyDescent="0.35">
      <c r="A3" s="96"/>
      <c r="B3" s="98"/>
      <c r="C3" s="11" t="s">
        <v>15</v>
      </c>
      <c r="D3" s="12" t="s">
        <v>16</v>
      </c>
      <c r="E3" s="101"/>
    </row>
    <row r="4" spans="1:5" ht="41.25" customHeight="1" x14ac:dyDescent="0.35">
      <c r="A4" s="6" t="s">
        <v>66</v>
      </c>
      <c r="B4" s="6" t="s">
        <v>17</v>
      </c>
      <c r="C4" s="62" t="s">
        <v>154</v>
      </c>
      <c r="D4" s="15"/>
      <c r="E4" s="63">
        <v>44729</v>
      </c>
    </row>
    <row r="5" spans="1:5" ht="187.5" customHeight="1" x14ac:dyDescent="0.35">
      <c r="A5" s="6" t="s">
        <v>83</v>
      </c>
      <c r="B5" s="6" t="s">
        <v>18</v>
      </c>
      <c r="C5" s="62" t="s">
        <v>154</v>
      </c>
      <c r="D5" s="15"/>
      <c r="E5" s="33" t="s">
        <v>254</v>
      </c>
    </row>
    <row r="6" spans="1:5" ht="46" customHeight="1" x14ac:dyDescent="0.35">
      <c r="A6" s="6" t="s">
        <v>84</v>
      </c>
      <c r="B6" s="6" t="s">
        <v>64</v>
      </c>
      <c r="C6" s="62" t="s">
        <v>154</v>
      </c>
      <c r="D6" s="15"/>
      <c r="E6" s="15" t="s">
        <v>223</v>
      </c>
    </row>
    <row r="7" spans="1:5" ht="109" customHeight="1" x14ac:dyDescent="0.35">
      <c r="A7" s="15" t="s">
        <v>20</v>
      </c>
      <c r="B7" s="15" t="s">
        <v>19</v>
      </c>
      <c r="C7" s="62" t="s">
        <v>154</v>
      </c>
      <c r="D7" s="15"/>
      <c r="E7" s="33" t="s">
        <v>224</v>
      </c>
    </row>
    <row r="8" spans="1:5" ht="87" customHeight="1" x14ac:dyDescent="0.35">
      <c r="A8" s="15" t="s">
        <v>21</v>
      </c>
      <c r="B8" s="15" t="s">
        <v>19</v>
      </c>
      <c r="C8" s="62" t="s">
        <v>154</v>
      </c>
      <c r="D8" s="15"/>
      <c r="E8" s="38" t="s">
        <v>225</v>
      </c>
    </row>
    <row r="9" spans="1:5" ht="87" x14ac:dyDescent="0.35">
      <c r="A9" s="15" t="s">
        <v>22</v>
      </c>
      <c r="B9" s="15" t="s">
        <v>19</v>
      </c>
      <c r="C9" s="62" t="s">
        <v>154</v>
      </c>
      <c r="D9" s="15"/>
      <c r="E9" s="15" t="s">
        <v>155</v>
      </c>
    </row>
    <row r="10" spans="1:5" ht="130.5" x14ac:dyDescent="0.35">
      <c r="A10" s="15" t="s">
        <v>23</v>
      </c>
      <c r="B10" s="15" t="s">
        <v>19</v>
      </c>
      <c r="C10" s="62" t="s">
        <v>154</v>
      </c>
      <c r="D10" s="15"/>
      <c r="E10" s="15" t="s">
        <v>226</v>
      </c>
    </row>
    <row r="11" spans="1:5" ht="250.9" customHeight="1" x14ac:dyDescent="0.35">
      <c r="A11" s="16" t="s">
        <v>67</v>
      </c>
      <c r="B11" s="15" t="s">
        <v>27</v>
      </c>
      <c r="C11" s="62" t="s">
        <v>154</v>
      </c>
      <c r="D11" s="15"/>
      <c r="E11" s="69" t="s">
        <v>227</v>
      </c>
    </row>
    <row r="12" spans="1:5" ht="41.25" customHeight="1" x14ac:dyDescent="0.35">
      <c r="A12" s="16" t="s">
        <v>68</v>
      </c>
      <c r="B12" s="15" t="s">
        <v>28</v>
      </c>
      <c r="C12" s="62" t="s">
        <v>154</v>
      </c>
      <c r="D12" s="15"/>
      <c r="E12" s="15" t="s">
        <v>172</v>
      </c>
    </row>
    <row r="13" spans="1:5" ht="101.5" x14ac:dyDescent="0.35">
      <c r="A13" s="16" t="s">
        <v>24</v>
      </c>
      <c r="B13" s="15" t="s">
        <v>28</v>
      </c>
      <c r="C13" s="62" t="s">
        <v>154</v>
      </c>
      <c r="D13" s="15"/>
      <c r="E13" s="15" t="s">
        <v>228</v>
      </c>
    </row>
    <row r="14" spans="1:5" ht="188.5" x14ac:dyDescent="0.35">
      <c r="A14" s="16" t="s">
        <v>25</v>
      </c>
      <c r="B14" s="15" t="s">
        <v>29</v>
      </c>
      <c r="C14" s="62" t="s">
        <v>154</v>
      </c>
      <c r="D14" s="15"/>
      <c r="E14" s="15" t="s">
        <v>163</v>
      </c>
    </row>
    <row r="15" spans="1:5" ht="55.5" customHeight="1" x14ac:dyDescent="0.35">
      <c r="A15" s="16" t="s">
        <v>57</v>
      </c>
      <c r="B15" s="15" t="s">
        <v>31</v>
      </c>
      <c r="C15" s="62" t="s">
        <v>154</v>
      </c>
      <c r="D15" s="15"/>
      <c r="E15" s="15" t="s">
        <v>138</v>
      </c>
    </row>
    <row r="16" spans="1:5" ht="41.25" customHeight="1" x14ac:dyDescent="0.35">
      <c r="A16" s="15" t="s">
        <v>26</v>
      </c>
      <c r="B16" s="15" t="s">
        <v>30</v>
      </c>
      <c r="C16" s="62" t="s">
        <v>154</v>
      </c>
      <c r="D16" s="15"/>
      <c r="E16" s="15"/>
    </row>
    <row r="17" spans="1:5" ht="41.25" customHeight="1" x14ac:dyDescent="0.35">
      <c r="A17" s="92" t="s">
        <v>32</v>
      </c>
      <c r="B17" s="93"/>
      <c r="C17" s="93"/>
      <c r="D17" s="93"/>
      <c r="E17" s="94"/>
    </row>
    <row r="18" spans="1:5" ht="41.25" customHeight="1" x14ac:dyDescent="0.35">
      <c r="A18" s="81" t="s">
        <v>242</v>
      </c>
      <c r="B18" s="82"/>
      <c r="C18" s="82"/>
      <c r="D18" s="82"/>
      <c r="E18" s="83"/>
    </row>
    <row r="19" spans="1:5" ht="66" customHeight="1" x14ac:dyDescent="0.35">
      <c r="A19" s="84" t="s">
        <v>121</v>
      </c>
      <c r="B19" s="85"/>
      <c r="C19" s="85"/>
      <c r="D19" s="85"/>
      <c r="E19" s="86"/>
    </row>
    <row r="20" spans="1:5" ht="61.5" customHeight="1" x14ac:dyDescent="0.35">
      <c r="A20" s="84" t="s">
        <v>70</v>
      </c>
      <c r="B20" s="85"/>
      <c r="C20" s="85"/>
      <c r="D20" s="85"/>
      <c r="E20" s="86"/>
    </row>
    <row r="21" spans="1:5" ht="53.15" customHeight="1" x14ac:dyDescent="0.35">
      <c r="A21" s="84" t="s">
        <v>69</v>
      </c>
      <c r="B21" s="87"/>
      <c r="C21" s="87"/>
      <c r="D21" s="87"/>
      <c r="E21" s="88"/>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37" zoomScale="86" zoomScaleNormal="86" workbookViewId="0">
      <selection activeCell="B44" sqref="B44:E44"/>
    </sheetView>
  </sheetViews>
  <sheetFormatPr baseColWidth="10" defaultRowHeight="14.5" x14ac:dyDescent="0.35"/>
  <cols>
    <col min="1" max="1" width="54.453125" customWidth="1"/>
    <col min="2" max="2" width="73.81640625" customWidth="1"/>
    <col min="3" max="3" width="16.453125" customWidth="1"/>
    <col min="4" max="4" width="68.1796875" customWidth="1"/>
    <col min="5" max="5" width="37.26953125" customWidth="1"/>
    <col min="6" max="6" width="74.7265625" customWidth="1"/>
  </cols>
  <sheetData>
    <row r="1" spans="1:6" ht="54" customHeight="1" x14ac:dyDescent="0.35">
      <c r="A1" s="89" t="s">
        <v>33</v>
      </c>
      <c r="B1" s="90"/>
      <c r="C1" s="90"/>
      <c r="D1" s="91"/>
    </row>
    <row r="2" spans="1:6" ht="16.5" customHeight="1" x14ac:dyDescent="0.35">
      <c r="A2" s="19"/>
      <c r="B2" s="39"/>
    </row>
    <row r="3" spans="1:6" ht="20.25" customHeight="1" x14ac:dyDescent="0.35">
      <c r="A3" s="17"/>
      <c r="B3" s="40"/>
      <c r="C3" s="34" t="s">
        <v>104</v>
      </c>
    </row>
    <row r="4" spans="1:6" ht="33" customHeight="1" x14ac:dyDescent="0.35">
      <c r="A4" s="17"/>
      <c r="B4" s="18"/>
      <c r="C4" s="35" t="s">
        <v>103</v>
      </c>
    </row>
    <row r="5" spans="1:6" ht="29.15" customHeight="1" x14ac:dyDescent="0.35">
      <c r="A5" s="20"/>
      <c r="B5" s="18"/>
      <c r="C5" s="36" t="s">
        <v>102</v>
      </c>
    </row>
    <row r="6" spans="1:6" s="14" customFormat="1" ht="57" customHeight="1" x14ac:dyDescent="0.35">
      <c r="A6" s="48" t="s">
        <v>116</v>
      </c>
      <c r="B6" s="48" t="s">
        <v>115</v>
      </c>
      <c r="C6" s="49" t="s">
        <v>86</v>
      </c>
      <c r="D6" s="49" t="s">
        <v>105</v>
      </c>
      <c r="E6" s="49" t="s">
        <v>85</v>
      </c>
      <c r="F6" s="49" t="s">
        <v>241</v>
      </c>
    </row>
    <row r="7" spans="1:6" s="14" customFormat="1" ht="39.75" customHeight="1" x14ac:dyDescent="0.35">
      <c r="A7" s="118" t="s">
        <v>109</v>
      </c>
      <c r="B7" s="119"/>
      <c r="C7" s="119"/>
      <c r="D7" s="120"/>
      <c r="E7" s="45"/>
      <c r="F7" s="45"/>
    </row>
    <row r="8" spans="1:6" s="14" customFormat="1" ht="160.15" customHeight="1" x14ac:dyDescent="0.35">
      <c r="A8" s="15" t="s">
        <v>87</v>
      </c>
      <c r="B8" s="15" t="s">
        <v>122</v>
      </c>
      <c r="C8" s="53">
        <v>2</v>
      </c>
      <c r="D8" s="15" t="s">
        <v>222</v>
      </c>
      <c r="E8" s="38"/>
      <c r="F8" s="38"/>
    </row>
    <row r="9" spans="1:6" s="14" customFormat="1" ht="391.5" x14ac:dyDescent="0.35">
      <c r="A9" s="15" t="s">
        <v>88</v>
      </c>
      <c r="B9" s="15" t="s">
        <v>97</v>
      </c>
      <c r="C9" s="53">
        <v>2</v>
      </c>
      <c r="D9" s="15" t="s">
        <v>157</v>
      </c>
      <c r="E9" s="38" t="s">
        <v>156</v>
      </c>
      <c r="F9" s="38" t="s">
        <v>245</v>
      </c>
    </row>
    <row r="10" spans="1:6" s="14" customFormat="1" ht="109.5" customHeight="1" x14ac:dyDescent="0.35">
      <c r="A10" s="15" t="s">
        <v>72</v>
      </c>
      <c r="B10" s="15" t="s">
        <v>73</v>
      </c>
      <c r="C10" s="53">
        <v>2</v>
      </c>
      <c r="D10" s="15" t="s">
        <v>229</v>
      </c>
      <c r="E10" s="38"/>
      <c r="F10" s="38"/>
    </row>
    <row r="11" spans="1:6" s="21" customFormat="1" ht="41.25" customHeight="1" x14ac:dyDescent="0.35">
      <c r="A11" s="118" t="s">
        <v>110</v>
      </c>
      <c r="B11" s="119"/>
      <c r="C11" s="119"/>
      <c r="D11" s="120"/>
      <c r="E11" s="70"/>
      <c r="F11" s="70"/>
    </row>
    <row r="12" spans="1:6" s="14" customFormat="1" ht="103" customHeight="1" x14ac:dyDescent="0.35">
      <c r="A12" s="14" t="s">
        <v>90</v>
      </c>
      <c r="B12" s="38" t="s">
        <v>98</v>
      </c>
      <c r="C12" s="53">
        <v>2</v>
      </c>
      <c r="D12" s="15" t="s">
        <v>230</v>
      </c>
      <c r="E12" s="38"/>
      <c r="F12" s="38"/>
    </row>
    <row r="13" spans="1:6" s="14" customFormat="1" ht="304.5" x14ac:dyDescent="0.35">
      <c r="A13" s="15" t="s">
        <v>81</v>
      </c>
      <c r="B13" s="43" t="s">
        <v>89</v>
      </c>
      <c r="C13" s="53">
        <v>2</v>
      </c>
      <c r="D13" s="15" t="s">
        <v>231</v>
      </c>
      <c r="E13" s="38" t="s">
        <v>246</v>
      </c>
      <c r="F13" s="38" t="s">
        <v>247</v>
      </c>
    </row>
    <row r="14" spans="1:6" s="14" customFormat="1" ht="93" customHeight="1" x14ac:dyDescent="0.35">
      <c r="A14" s="15" t="s">
        <v>56</v>
      </c>
      <c r="B14" s="15" t="s">
        <v>117</v>
      </c>
      <c r="C14" s="53">
        <v>2</v>
      </c>
      <c r="D14" s="15" t="s">
        <v>139</v>
      </c>
      <c r="E14" s="38"/>
      <c r="F14" s="38"/>
    </row>
    <row r="15" spans="1:6" s="14" customFormat="1" ht="130.5" x14ac:dyDescent="0.35">
      <c r="A15" s="15" t="s">
        <v>55</v>
      </c>
      <c r="B15" s="33" t="s">
        <v>127</v>
      </c>
      <c r="C15" s="53">
        <v>2</v>
      </c>
      <c r="D15" s="15" t="s">
        <v>158</v>
      </c>
      <c r="E15" s="38" t="s">
        <v>248</v>
      </c>
      <c r="F15" s="38"/>
    </row>
    <row r="16" spans="1:6" s="14" customFormat="1" ht="100.5" customHeight="1" x14ac:dyDescent="0.35">
      <c r="A16" s="33" t="s">
        <v>74</v>
      </c>
      <c r="B16" s="33" t="s">
        <v>123</v>
      </c>
      <c r="C16" s="53">
        <v>2</v>
      </c>
      <c r="D16" s="15" t="s">
        <v>159</v>
      </c>
      <c r="E16" s="38"/>
      <c r="F16" s="38"/>
    </row>
    <row r="17" spans="1:6" s="14" customFormat="1" ht="203.25" customHeight="1" x14ac:dyDescent="0.35">
      <c r="A17" s="15" t="s">
        <v>91</v>
      </c>
      <c r="B17" s="38" t="s">
        <v>126</v>
      </c>
      <c r="C17" s="53">
        <v>2</v>
      </c>
      <c r="D17" s="15" t="s">
        <v>171</v>
      </c>
      <c r="E17" s="38" t="s">
        <v>249</v>
      </c>
      <c r="F17" s="38"/>
    </row>
    <row r="18" spans="1:6" s="14" customFormat="1" ht="69.75" customHeight="1" x14ac:dyDescent="0.35">
      <c r="A18" s="15" t="s">
        <v>93</v>
      </c>
      <c r="B18" s="15" t="s">
        <v>99</v>
      </c>
      <c r="C18" s="54"/>
      <c r="D18" s="54"/>
      <c r="E18" s="71"/>
      <c r="F18" s="71"/>
    </row>
    <row r="19" spans="1:6" s="14" customFormat="1" ht="46.5" customHeight="1" x14ac:dyDescent="0.35">
      <c r="A19" s="118" t="s">
        <v>111</v>
      </c>
      <c r="B19" s="119"/>
      <c r="C19" s="119"/>
      <c r="D19" s="120"/>
      <c r="E19" s="38"/>
      <c r="F19" s="38"/>
    </row>
    <row r="20" spans="1:6" s="14" customFormat="1" ht="167.25" customHeight="1" x14ac:dyDescent="0.35">
      <c r="A20" s="15" t="s">
        <v>54</v>
      </c>
      <c r="B20" s="38" t="s">
        <v>120</v>
      </c>
      <c r="C20" s="53">
        <v>2</v>
      </c>
      <c r="D20" s="15" t="s">
        <v>160</v>
      </c>
      <c r="E20" s="38" t="s">
        <v>250</v>
      </c>
      <c r="F20" s="38"/>
    </row>
    <row r="21" spans="1:6" s="42" customFormat="1" ht="66" customHeight="1" x14ac:dyDescent="0.35">
      <c r="A21" s="38" t="s">
        <v>58</v>
      </c>
      <c r="B21" s="38" t="s">
        <v>79</v>
      </c>
      <c r="C21" s="55">
        <v>2</v>
      </c>
      <c r="D21" s="38" t="s">
        <v>161</v>
      </c>
      <c r="E21" s="38"/>
      <c r="F21" s="38"/>
    </row>
    <row r="22" spans="1:6" s="14" customFormat="1" ht="63" customHeight="1" x14ac:dyDescent="0.35">
      <c r="A22" s="15" t="s">
        <v>94</v>
      </c>
      <c r="B22" s="15" t="s">
        <v>118</v>
      </c>
      <c r="C22" s="54"/>
      <c r="D22" s="54"/>
      <c r="E22" s="71"/>
      <c r="F22" s="71"/>
    </row>
    <row r="23" spans="1:6" s="22" customFormat="1" ht="36.75" customHeight="1" x14ac:dyDescent="0.35">
      <c r="A23" s="118" t="s">
        <v>112</v>
      </c>
      <c r="B23" s="119"/>
      <c r="C23" s="119"/>
      <c r="D23" s="120"/>
      <c r="E23" s="72"/>
      <c r="F23" s="72"/>
    </row>
    <row r="24" spans="1:6" s="14" customFormat="1" ht="190.5" customHeight="1" x14ac:dyDescent="0.35">
      <c r="A24" s="15" t="s">
        <v>53</v>
      </c>
      <c r="B24" s="15" t="s">
        <v>128</v>
      </c>
      <c r="C24" s="53">
        <v>2</v>
      </c>
      <c r="D24" s="15" t="s">
        <v>140</v>
      </c>
      <c r="E24" s="38"/>
      <c r="F24" s="38"/>
    </row>
    <row r="25" spans="1:6" s="14" customFormat="1" ht="116" x14ac:dyDescent="0.35">
      <c r="A25" s="15" t="s">
        <v>52</v>
      </c>
      <c r="B25" s="38" t="s">
        <v>100</v>
      </c>
      <c r="C25" s="53">
        <v>2</v>
      </c>
      <c r="D25" s="15" t="s">
        <v>232</v>
      </c>
      <c r="E25" s="38"/>
      <c r="F25" s="38"/>
    </row>
    <row r="26" spans="1:6" s="42" customFormat="1" ht="87" x14ac:dyDescent="0.35">
      <c r="A26" s="38" t="s">
        <v>61</v>
      </c>
      <c r="B26" s="41" t="s">
        <v>77</v>
      </c>
      <c r="C26" s="55">
        <v>2</v>
      </c>
      <c r="D26" s="38" t="s">
        <v>162</v>
      </c>
      <c r="E26" s="38"/>
      <c r="F26" s="38"/>
    </row>
    <row r="27" spans="1:6" s="14" customFormat="1" ht="174" x14ac:dyDescent="0.35">
      <c r="A27" s="38" t="s">
        <v>78</v>
      </c>
      <c r="B27" s="50" t="s">
        <v>124</v>
      </c>
      <c r="C27" s="53">
        <v>2</v>
      </c>
      <c r="D27" s="15" t="s">
        <v>233</v>
      </c>
      <c r="E27" s="38"/>
      <c r="F27" s="38"/>
    </row>
    <row r="28" spans="1:6" s="14" customFormat="1" ht="37.5" customHeight="1" x14ac:dyDescent="0.35">
      <c r="A28" s="118" t="s">
        <v>113</v>
      </c>
      <c r="B28" s="119"/>
      <c r="C28" s="119"/>
      <c r="D28" s="120"/>
      <c r="E28" s="73"/>
      <c r="F28" s="73"/>
    </row>
    <row r="29" spans="1:6" s="14" customFormat="1" ht="58" x14ac:dyDescent="0.35">
      <c r="A29" s="15" t="s">
        <v>34</v>
      </c>
      <c r="B29" s="38" t="s">
        <v>76</v>
      </c>
      <c r="C29" s="53">
        <v>2</v>
      </c>
      <c r="D29" s="15" t="s">
        <v>234</v>
      </c>
      <c r="E29" s="38"/>
      <c r="F29" s="38"/>
    </row>
    <row r="30" spans="1:6" s="14" customFormat="1" ht="120" customHeight="1" x14ac:dyDescent="0.35">
      <c r="A30" s="15" t="s">
        <v>59</v>
      </c>
      <c r="B30" s="15" t="s">
        <v>119</v>
      </c>
      <c r="C30" s="53">
        <v>2</v>
      </c>
      <c r="D30" s="15" t="s">
        <v>235</v>
      </c>
      <c r="E30" s="38"/>
      <c r="F30" s="38"/>
    </row>
    <row r="31" spans="1:6" s="14" customFormat="1" ht="275.5" x14ac:dyDescent="0.35">
      <c r="A31" s="15" t="s">
        <v>92</v>
      </c>
      <c r="B31" s="15" t="s">
        <v>125</v>
      </c>
      <c r="C31" s="53">
        <v>2</v>
      </c>
      <c r="D31" s="15" t="s">
        <v>236</v>
      </c>
      <c r="E31" s="38" t="s">
        <v>251</v>
      </c>
      <c r="F31" s="38" t="s">
        <v>252</v>
      </c>
    </row>
    <row r="32" spans="1:6" s="14" customFormat="1" ht="88.9" customHeight="1" x14ac:dyDescent="0.35">
      <c r="A32" s="15" t="s">
        <v>95</v>
      </c>
      <c r="B32" s="15" t="s">
        <v>75</v>
      </c>
      <c r="C32" s="56"/>
      <c r="D32" s="56"/>
      <c r="E32" s="74"/>
      <c r="F32" s="74"/>
    </row>
    <row r="33" spans="1:6" s="14" customFormat="1" x14ac:dyDescent="0.35">
      <c r="A33" s="15"/>
      <c r="B33" s="15"/>
      <c r="C33" s="15"/>
      <c r="D33" s="15"/>
      <c r="E33" s="38"/>
      <c r="F33" s="38"/>
    </row>
    <row r="34" spans="1:6" s="14" customFormat="1" ht="32.25" customHeight="1" x14ac:dyDescent="0.35">
      <c r="A34" s="118" t="s">
        <v>114</v>
      </c>
      <c r="B34" s="119"/>
      <c r="C34" s="119"/>
      <c r="D34" s="120"/>
      <c r="E34" s="73"/>
      <c r="F34" s="73"/>
    </row>
    <row r="35" spans="1:6" s="14" customFormat="1" ht="47.15" customHeight="1" x14ac:dyDescent="0.35">
      <c r="A35" s="33" t="s">
        <v>96</v>
      </c>
      <c r="B35" s="15"/>
      <c r="C35" s="56"/>
      <c r="D35" s="56"/>
      <c r="E35" s="74"/>
      <c r="F35" s="74"/>
    </row>
    <row r="36" spans="1:6" s="14" customFormat="1" ht="18" customHeight="1" x14ac:dyDescent="0.35">
      <c r="A36" s="44"/>
      <c r="B36" s="15"/>
      <c r="C36" s="15"/>
      <c r="D36" s="15"/>
      <c r="E36" s="47"/>
      <c r="F36" s="47"/>
    </row>
    <row r="37" spans="1:6" s="14" customFormat="1" ht="33" customHeight="1" x14ac:dyDescent="0.35">
      <c r="A37" s="107" t="s">
        <v>35</v>
      </c>
      <c r="B37" s="108"/>
      <c r="C37" s="108"/>
      <c r="D37" s="108"/>
      <c r="E37" s="109"/>
    </row>
    <row r="38" spans="1:6" s="14" customFormat="1" ht="18.5" x14ac:dyDescent="0.35">
      <c r="A38" s="23" t="s">
        <v>238</v>
      </c>
      <c r="B38" s="30"/>
      <c r="C38" s="75" t="s">
        <v>244</v>
      </c>
      <c r="D38" s="110" t="s">
        <v>243</v>
      </c>
      <c r="E38" s="111"/>
    </row>
    <row r="39" spans="1:6" s="14" customFormat="1" ht="84" customHeight="1" x14ac:dyDescent="0.35">
      <c r="A39" s="115" t="s">
        <v>36</v>
      </c>
      <c r="B39" s="112" t="s">
        <v>164</v>
      </c>
      <c r="C39" s="113"/>
      <c r="D39" s="113"/>
      <c r="E39" s="114"/>
    </row>
    <row r="40" spans="1:6" s="14" customFormat="1" ht="82.5" customHeight="1" x14ac:dyDescent="0.35">
      <c r="A40" s="116"/>
      <c r="B40" s="112" t="s">
        <v>237</v>
      </c>
      <c r="C40" s="113"/>
      <c r="D40" s="113"/>
      <c r="E40" s="114"/>
    </row>
    <row r="41" spans="1:6" s="14" customFormat="1" ht="114.65" customHeight="1" x14ac:dyDescent="0.35">
      <c r="A41" s="117"/>
      <c r="B41" s="112" t="s">
        <v>240</v>
      </c>
      <c r="C41" s="113"/>
      <c r="D41" s="113"/>
      <c r="E41" s="114"/>
    </row>
    <row r="42" spans="1:6" s="14" customFormat="1" ht="34.5" customHeight="1" x14ac:dyDescent="0.35">
      <c r="A42" s="107" t="s">
        <v>239</v>
      </c>
      <c r="B42" s="108"/>
      <c r="C42" s="108"/>
      <c r="D42" s="108"/>
      <c r="E42" s="109"/>
    </row>
    <row r="43" spans="1:6" s="14" customFormat="1" ht="60.75" customHeight="1" x14ac:dyDescent="0.35">
      <c r="A43" s="23" t="s">
        <v>37</v>
      </c>
      <c r="B43" s="121" t="s">
        <v>108</v>
      </c>
      <c r="C43" s="122"/>
      <c r="D43" s="122"/>
      <c r="E43" s="123"/>
    </row>
    <row r="44" spans="1:6" s="14" customFormat="1" ht="114" customHeight="1" x14ac:dyDescent="0.35">
      <c r="A44" s="23" t="s">
        <v>38</v>
      </c>
      <c r="B44" s="81" t="s">
        <v>255</v>
      </c>
      <c r="C44" s="102"/>
      <c r="D44" s="102"/>
      <c r="E44" s="103"/>
    </row>
    <row r="45" spans="1:6" s="14" customFormat="1" ht="42.75" customHeight="1" x14ac:dyDescent="0.35">
      <c r="A45" s="37" t="s">
        <v>60</v>
      </c>
      <c r="B45" s="104" t="s">
        <v>71</v>
      </c>
      <c r="C45" s="105"/>
      <c r="D45" s="105"/>
      <c r="E45" s="106"/>
    </row>
    <row r="46" spans="1:6" s="14" customFormat="1" x14ac:dyDescent="0.35"/>
    <row r="47" spans="1:6" s="14" customFormat="1" x14ac:dyDescent="0.35"/>
    <row r="48" spans="1:6" s="14" customFormat="1" x14ac:dyDescent="0.35"/>
    <row r="49" s="14" customFormat="1" x14ac:dyDescent="0.35"/>
    <row r="50" s="14" customFormat="1" x14ac:dyDescent="0.35"/>
    <row r="51" s="14" customFormat="1" x14ac:dyDescent="0.35"/>
    <row r="52" s="14" customFormat="1" x14ac:dyDescent="0.35"/>
    <row r="53" s="14" customFormat="1" x14ac:dyDescent="0.35"/>
    <row r="54" s="14" customFormat="1" x14ac:dyDescent="0.35"/>
    <row r="55" s="14" customFormat="1" x14ac:dyDescent="0.35"/>
    <row r="56" s="14" customFormat="1" x14ac:dyDescent="0.35"/>
    <row r="57" s="14" customFormat="1" x14ac:dyDescent="0.35"/>
    <row r="58" s="14" customFormat="1" x14ac:dyDescent="0.35"/>
    <row r="59" s="14" customFormat="1" x14ac:dyDescent="0.35"/>
    <row r="60" s="14" customFormat="1" x14ac:dyDescent="0.35"/>
    <row r="61" s="14" customFormat="1" x14ac:dyDescent="0.35"/>
    <row r="62" s="14" customFormat="1" x14ac:dyDescent="0.35"/>
    <row r="63" s="14" customFormat="1" x14ac:dyDescent="0.35"/>
    <row r="64" s="14" customFormat="1" x14ac:dyDescent="0.35"/>
    <row r="65" s="14" customFormat="1" x14ac:dyDescent="0.35"/>
    <row r="66" s="14" customFormat="1" x14ac:dyDescent="0.35"/>
    <row r="67" s="14" customFormat="1" x14ac:dyDescent="0.35"/>
    <row r="68" s="14" customFormat="1" x14ac:dyDescent="0.35"/>
    <row r="69" s="14" customFormat="1" x14ac:dyDescent="0.35"/>
    <row r="70" s="14" customFormat="1" x14ac:dyDescent="0.35"/>
    <row r="71" s="14" customFormat="1" x14ac:dyDescent="0.35"/>
    <row r="72" s="14" customFormat="1" x14ac:dyDescent="0.35"/>
    <row r="73" s="13" customFormat="1" x14ac:dyDescent="0.35"/>
    <row r="74" s="13" customFormat="1" x14ac:dyDescent="0.35"/>
    <row r="75" s="13" customFormat="1" x14ac:dyDescent="0.35"/>
    <row r="76" s="13" customFormat="1" x14ac:dyDescent="0.35"/>
    <row r="77" s="13" customFormat="1" x14ac:dyDescent="0.35"/>
    <row r="78" s="13"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tabSelected="1" topLeftCell="A16" zoomScaleNormal="100" workbookViewId="0">
      <selection activeCell="C16" sqref="C16"/>
    </sheetView>
  </sheetViews>
  <sheetFormatPr baseColWidth="10" defaultRowHeight="14.5" x14ac:dyDescent="0.35"/>
  <cols>
    <col min="1" max="1" width="37.26953125" style="13" customWidth="1"/>
    <col min="2" max="2" width="29.26953125" customWidth="1"/>
    <col min="3" max="3" width="16.54296875" bestFit="1" customWidth="1"/>
    <col min="4" max="4" width="18" customWidth="1"/>
    <col min="5" max="5" width="79.7265625" customWidth="1"/>
    <col min="6" max="6" width="54.81640625" customWidth="1"/>
    <col min="7" max="7" width="29.7265625" customWidth="1"/>
    <col min="8" max="8" width="17" customWidth="1"/>
    <col min="9" max="9" width="64.54296875" customWidth="1"/>
    <col min="10" max="10" width="17" customWidth="1"/>
    <col min="11" max="11" width="15.453125" customWidth="1"/>
  </cols>
  <sheetData>
    <row r="1" spans="1:11" ht="56.25" customHeight="1" x14ac:dyDescent="0.35">
      <c r="A1" s="27" t="s">
        <v>42</v>
      </c>
      <c r="B1" s="27" t="s">
        <v>129</v>
      </c>
      <c r="C1" s="27" t="s">
        <v>44</v>
      </c>
      <c r="D1" s="27" t="s">
        <v>45</v>
      </c>
      <c r="E1" s="27" t="s">
        <v>51</v>
      </c>
      <c r="F1" s="28" t="s">
        <v>46</v>
      </c>
      <c r="G1" s="28" t="s">
        <v>47</v>
      </c>
      <c r="H1" s="28" t="s">
        <v>50</v>
      </c>
      <c r="I1" s="28" t="s">
        <v>48</v>
      </c>
      <c r="J1" s="28" t="s">
        <v>80</v>
      </c>
      <c r="K1" s="28" t="s">
        <v>49</v>
      </c>
    </row>
    <row r="2" spans="1:11" ht="63.75" customHeight="1" x14ac:dyDescent="0.35">
      <c r="A2" s="58" t="s">
        <v>141</v>
      </c>
      <c r="B2" s="66">
        <f>B3+B4+B5+B6</f>
        <v>1283922</v>
      </c>
      <c r="C2" s="25"/>
      <c r="D2" s="76">
        <v>38.32</v>
      </c>
      <c r="E2" s="25"/>
      <c r="F2" s="25"/>
      <c r="G2" s="25"/>
      <c r="H2" s="25"/>
      <c r="I2" s="25"/>
      <c r="J2" s="25"/>
      <c r="K2" s="29"/>
    </row>
    <row r="3" spans="1:11" ht="261" customHeight="1" x14ac:dyDescent="0.35">
      <c r="A3" s="24" t="s">
        <v>142</v>
      </c>
      <c r="B3" s="57">
        <v>200000</v>
      </c>
      <c r="C3" s="57"/>
      <c r="D3" s="77">
        <f>(B3*100)/3350136</f>
        <v>5.9699068933320918</v>
      </c>
      <c r="E3" s="15" t="s">
        <v>179</v>
      </c>
      <c r="F3" s="15" t="s">
        <v>180</v>
      </c>
      <c r="G3" s="46" t="s">
        <v>181</v>
      </c>
      <c r="H3" s="46" t="s">
        <v>182</v>
      </c>
      <c r="I3" s="46" t="s">
        <v>253</v>
      </c>
      <c r="J3" s="46" t="s">
        <v>184</v>
      </c>
      <c r="K3" s="64" t="s">
        <v>143</v>
      </c>
    </row>
    <row r="4" spans="1:11" ht="354" customHeight="1" x14ac:dyDescent="0.35">
      <c r="A4" s="24" t="s">
        <v>144</v>
      </c>
      <c r="B4" s="57">
        <v>600000</v>
      </c>
      <c r="C4" s="57"/>
      <c r="D4" s="78">
        <f>(B3*100)/3350136</f>
        <v>5.9699068933320918</v>
      </c>
      <c r="E4" s="25" t="s">
        <v>185</v>
      </c>
      <c r="F4" s="25" t="s">
        <v>186</v>
      </c>
      <c r="G4" s="46" t="s">
        <v>187</v>
      </c>
      <c r="H4" s="46" t="s">
        <v>182</v>
      </c>
      <c r="I4" s="46" t="s">
        <v>256</v>
      </c>
      <c r="J4" s="46" t="s">
        <v>184</v>
      </c>
      <c r="K4" s="64" t="s">
        <v>145</v>
      </c>
    </row>
    <row r="5" spans="1:11" ht="348" x14ac:dyDescent="0.35">
      <c r="A5" s="24" t="s">
        <v>146</v>
      </c>
      <c r="B5" s="57">
        <v>300000</v>
      </c>
      <c r="C5" s="57"/>
      <c r="D5" s="78">
        <f>(B5*100)/3350136</f>
        <v>8.9548603399981381</v>
      </c>
      <c r="E5" s="46" t="s">
        <v>188</v>
      </c>
      <c r="F5" s="46" t="s">
        <v>189</v>
      </c>
      <c r="G5" s="46" t="s">
        <v>190</v>
      </c>
      <c r="H5" s="46" t="s">
        <v>182</v>
      </c>
      <c r="I5" s="46" t="s">
        <v>257</v>
      </c>
      <c r="J5" s="46" t="s">
        <v>193</v>
      </c>
      <c r="K5" s="64" t="s">
        <v>147</v>
      </c>
    </row>
    <row r="6" spans="1:11" ht="362.5" x14ac:dyDescent="0.35">
      <c r="A6" s="24" t="s">
        <v>148</v>
      </c>
      <c r="B6" s="57">
        <v>183922</v>
      </c>
      <c r="C6" s="57"/>
      <c r="D6" s="67">
        <f>(B6*100)/3350136</f>
        <v>5.4899860781771244</v>
      </c>
      <c r="E6" s="46" t="s">
        <v>191</v>
      </c>
      <c r="F6" s="46" t="s">
        <v>192</v>
      </c>
      <c r="G6" s="46" t="s">
        <v>190</v>
      </c>
      <c r="H6" s="46" t="s">
        <v>183</v>
      </c>
      <c r="I6" s="46" t="s">
        <v>220</v>
      </c>
      <c r="J6" s="46" t="s">
        <v>184</v>
      </c>
      <c r="K6" s="64" t="s">
        <v>194</v>
      </c>
    </row>
    <row r="7" spans="1:11" x14ac:dyDescent="0.35">
      <c r="A7" s="26"/>
      <c r="B7" s="57"/>
      <c r="C7" s="57"/>
      <c r="D7" s="67">
        <f t="shared" ref="D7" si="0">(B7*100)/(B7+B13+C13+B18+C18)</f>
        <v>0</v>
      </c>
      <c r="E7" s="25"/>
      <c r="F7" s="46"/>
      <c r="G7" s="25"/>
      <c r="H7" s="25"/>
      <c r="I7" s="46"/>
      <c r="J7" s="46"/>
      <c r="K7" s="64"/>
    </row>
    <row r="8" spans="1:11" ht="43.5" x14ac:dyDescent="0.35">
      <c r="A8" s="58" t="s">
        <v>149</v>
      </c>
      <c r="B8" s="66">
        <f>B12</f>
        <v>300000</v>
      </c>
      <c r="C8" s="66">
        <f>C9+C11+C10</f>
        <v>1063694</v>
      </c>
      <c r="D8" s="67">
        <f>(B8+C8*100)/3350136</f>
        <v>31.840319318379912</v>
      </c>
      <c r="E8" s="25"/>
      <c r="F8" s="25"/>
      <c r="G8" s="25"/>
      <c r="H8" s="25"/>
      <c r="I8" s="46"/>
      <c r="J8" s="46"/>
      <c r="K8" s="64"/>
    </row>
    <row r="9" spans="1:11" ht="377" x14ac:dyDescent="0.35">
      <c r="A9" s="24" t="s">
        <v>150</v>
      </c>
      <c r="B9" s="57"/>
      <c r="C9" s="57">
        <v>463694</v>
      </c>
      <c r="D9" s="77">
        <f>(C9*100)/3350136</f>
        <v>13.841050034983654</v>
      </c>
      <c r="E9" s="46" t="s">
        <v>195</v>
      </c>
      <c r="F9" s="46" t="s">
        <v>196</v>
      </c>
      <c r="G9" s="46" t="s">
        <v>197</v>
      </c>
      <c r="H9" s="46" t="s">
        <v>183</v>
      </c>
      <c r="I9" s="46" t="s">
        <v>218</v>
      </c>
      <c r="J9" s="46" t="s">
        <v>200</v>
      </c>
      <c r="K9" s="64" t="s">
        <v>173</v>
      </c>
    </row>
    <row r="10" spans="1:11" ht="409.5" x14ac:dyDescent="0.35">
      <c r="A10" s="24" t="s">
        <v>165</v>
      </c>
      <c r="B10" s="57"/>
      <c r="C10" s="57">
        <v>300000</v>
      </c>
      <c r="D10" s="25">
        <f>(C10*100)/3350136</f>
        <v>8.9548603399981381</v>
      </c>
      <c r="E10" s="46" t="s">
        <v>201</v>
      </c>
      <c r="F10" s="46" t="s">
        <v>202</v>
      </c>
      <c r="G10" s="46" t="s">
        <v>203</v>
      </c>
      <c r="H10" s="46" t="s">
        <v>183</v>
      </c>
      <c r="I10" s="46" t="s">
        <v>258</v>
      </c>
      <c r="J10" s="46" t="s">
        <v>200</v>
      </c>
      <c r="K10" s="64" t="s">
        <v>174</v>
      </c>
    </row>
    <row r="11" spans="1:11" ht="377" x14ac:dyDescent="0.35">
      <c r="A11" s="24" t="s">
        <v>166</v>
      </c>
      <c r="B11" s="59"/>
      <c r="C11" s="59">
        <v>300000</v>
      </c>
      <c r="D11" s="77">
        <f>(C11*100)/3350136</f>
        <v>8.9548603399981381</v>
      </c>
      <c r="E11" s="46" t="s">
        <v>204</v>
      </c>
      <c r="F11" s="46" t="s">
        <v>205</v>
      </c>
      <c r="G11" s="46" t="s">
        <v>206</v>
      </c>
      <c r="H11" s="46" t="s">
        <v>183</v>
      </c>
      <c r="I11" s="46" t="s">
        <v>261</v>
      </c>
      <c r="J11" s="46" t="s">
        <v>200</v>
      </c>
      <c r="K11" s="64" t="s">
        <v>175</v>
      </c>
    </row>
    <row r="12" spans="1:11" ht="261" x14ac:dyDescent="0.35">
      <c r="A12" s="24" t="s">
        <v>167</v>
      </c>
      <c r="B12" s="59">
        <v>300000</v>
      </c>
      <c r="C12" s="59"/>
      <c r="D12" s="25">
        <f>((B12+C12)*100)/3350136</f>
        <v>8.9548603399981381</v>
      </c>
      <c r="E12" s="46" t="s">
        <v>207</v>
      </c>
      <c r="F12" s="46" t="s">
        <v>208</v>
      </c>
      <c r="G12" s="46" t="s">
        <v>206</v>
      </c>
      <c r="H12" s="46" t="s">
        <v>183</v>
      </c>
      <c r="I12" s="46" t="s">
        <v>260</v>
      </c>
      <c r="J12" s="46" t="s">
        <v>209</v>
      </c>
      <c r="K12" s="46" t="s">
        <v>176</v>
      </c>
    </row>
    <row r="13" spans="1:11" ht="51" customHeight="1" x14ac:dyDescent="0.35">
      <c r="A13" s="58" t="s">
        <v>168</v>
      </c>
      <c r="B13" s="65">
        <f>B14+B15</f>
        <v>200000</v>
      </c>
      <c r="C13" s="65">
        <f>C16</f>
        <v>502520</v>
      </c>
      <c r="D13" s="25">
        <f>(B13*100)/3350136</f>
        <v>5.9699068933320918</v>
      </c>
      <c r="E13" s="25"/>
      <c r="F13" s="25"/>
      <c r="G13" s="25"/>
      <c r="H13" s="25"/>
      <c r="I13" s="46"/>
      <c r="J13" s="46"/>
      <c r="K13" s="64"/>
    </row>
    <row r="14" spans="1:11" ht="333.5" x14ac:dyDescent="0.35">
      <c r="A14" s="24" t="s">
        <v>169</v>
      </c>
      <c r="B14" s="59">
        <v>100000</v>
      </c>
      <c r="C14" s="59"/>
      <c r="D14" s="77">
        <f>(B14*100)/3350136</f>
        <v>2.9849534466660459</v>
      </c>
      <c r="E14" s="46" t="s">
        <v>210</v>
      </c>
      <c r="F14" s="46" t="s">
        <v>211</v>
      </c>
      <c r="G14" s="46" t="s">
        <v>206</v>
      </c>
      <c r="H14" s="46" t="s">
        <v>183</v>
      </c>
      <c r="I14" s="46" t="s">
        <v>259</v>
      </c>
      <c r="J14" s="46" t="s">
        <v>198</v>
      </c>
      <c r="K14" s="64" t="s">
        <v>177</v>
      </c>
    </row>
    <row r="15" spans="1:11" ht="348" x14ac:dyDescent="0.35">
      <c r="A15" s="24" t="s">
        <v>170</v>
      </c>
      <c r="B15" s="59">
        <v>100000</v>
      </c>
      <c r="C15" s="59"/>
      <c r="D15" s="25">
        <f>(B15*100)/3350136</f>
        <v>2.9849534466660459</v>
      </c>
      <c r="E15" s="46" t="s">
        <v>212</v>
      </c>
      <c r="F15" s="46" t="s">
        <v>213</v>
      </c>
      <c r="G15" s="46" t="s">
        <v>206</v>
      </c>
      <c r="H15" s="46" t="s">
        <v>183</v>
      </c>
      <c r="I15" s="46" t="s">
        <v>259</v>
      </c>
      <c r="J15" s="46" t="s">
        <v>199</v>
      </c>
      <c r="K15" s="64" t="s">
        <v>175</v>
      </c>
    </row>
    <row r="16" spans="1:11" ht="377" x14ac:dyDescent="0.35">
      <c r="A16" s="24" t="s">
        <v>43</v>
      </c>
      <c r="B16" s="59"/>
      <c r="C16" s="59">
        <v>502520</v>
      </c>
      <c r="D16" s="25">
        <v>15</v>
      </c>
      <c r="E16" s="46" t="s">
        <v>214</v>
      </c>
      <c r="F16" s="46" t="s">
        <v>215</v>
      </c>
      <c r="G16" s="46" t="s">
        <v>216</v>
      </c>
      <c r="H16" s="46" t="s">
        <v>217</v>
      </c>
      <c r="I16" s="46"/>
      <c r="J16" s="46"/>
      <c r="K16" s="64" t="s">
        <v>175</v>
      </c>
    </row>
    <row r="17" spans="2:3" x14ac:dyDescent="0.35">
      <c r="B17" s="124">
        <f>+SUM(B2+B8+B13)</f>
        <v>1783922</v>
      </c>
      <c r="C17" s="124">
        <f>SUM(C8+C13)</f>
        <v>1566214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2022-10-19T09:01:55Z</dcterms:modified>
</cp:coreProperties>
</file>